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6180" activeTab="1"/>
  </bookViews>
  <sheets>
    <sheet name="ASS. AMM." sheetId="1" r:id="rId1"/>
    <sheet name="COLL. SCOL." sheetId="2" r:id="rId2"/>
    <sheet name="Foglio2" sheetId="3" state="hidden" r:id="rId3"/>
  </sheets>
  <definedNames>
    <definedName name="assenso">'Foglio2'!$D$1:$D$2</definedName>
    <definedName name="profili">'Foglio2'!$A$1:$A$5</definedName>
  </definedNames>
  <calcPr fullCalcOnLoad="1"/>
</workbook>
</file>

<file path=xl/sharedStrings.xml><?xml version="1.0" encoding="utf-8"?>
<sst xmlns="http://schemas.openxmlformats.org/spreadsheetml/2006/main" count="192" uniqueCount="91">
  <si>
    <t>COGNOME</t>
  </si>
  <si>
    <t>NOME</t>
  </si>
  <si>
    <t>DATA DI NASCITA</t>
  </si>
  <si>
    <t>A - mesi Ruolo appartenenza
(2 punti)</t>
  </si>
  <si>
    <t>tot A</t>
  </si>
  <si>
    <t>A1 - mesi Ruolo appart. piccole isole
(2 punti)</t>
  </si>
  <si>
    <t>B - mesi preruolo fino a 4 anni 
(1 punti)</t>
  </si>
  <si>
    <t>B- mesi pre ruolo dopo i 4 anni</t>
  </si>
  <si>
    <t>B1 - mesi preruolo piccole isole
(1 punti)</t>
  </si>
  <si>
    <t>TOT A1 + B</t>
  </si>
  <si>
    <t>C - anni Ruolo continuativo scuola
(fino a 5 anni 8 punti poi 12 punti)</t>
  </si>
  <si>
    <t>C - anni Ruolo continuativo scuola dopo i 5 anni
(fino a 5 anni 8 punti poi 12 punti)</t>
  </si>
  <si>
    <t>C - anni Ruolo continuativo sede 
(4  punto non cumulabile con cont. scuola)</t>
  </si>
  <si>
    <t>TOT C</t>
  </si>
  <si>
    <t>Altro punteggio di servizio
(punteggio manuale per casi particolari - es. servizio pubbliche amministrazioni)</t>
  </si>
  <si>
    <t>TOT SERVIZI
(A + B + C)</t>
  </si>
  <si>
    <t>ricongiungimento coniuge/familiare                                 
(24 punti)
si o no</t>
  </si>
  <si>
    <t>x 24</t>
  </si>
  <si>
    <t>assistenza figli minorati
(24 punti)
si o no</t>
  </si>
  <si>
    <t>x24</t>
  </si>
  <si>
    <t>numero figli 
(età inferiore a 6 anni - 16 punti)</t>
  </si>
  <si>
    <t>x 16</t>
  </si>
  <si>
    <t>numero figli 
(età inferiore a 18 anni - 12 punti)</t>
  </si>
  <si>
    <t>x 12</t>
  </si>
  <si>
    <t>TOT FAM.</t>
  </si>
  <si>
    <t>non aver presentato domanda trasferimento triennio (40P)
altimenti "0"</t>
  </si>
  <si>
    <t>inclusione grad. di merito concorsi per acc. Ruolo appartenzenza
(punti 12)</t>
  </si>
  <si>
    <t>inclusione grad. Merito concorsi Ruolo superiore (punti 12)</t>
  </si>
  <si>
    <t>TOT TITOLI SPEC.</t>
  </si>
  <si>
    <t>PUNT. ANZIANITA'</t>
  </si>
  <si>
    <t>PUNT. Aggiuntivo per no mobilità</t>
  </si>
  <si>
    <t>PUNT. FAMIGLIA</t>
  </si>
  <si>
    <t>PUNT. TITOLI</t>
  </si>
  <si>
    <t>PUNT. TOTALE</t>
  </si>
  <si>
    <t>SI</t>
  </si>
  <si>
    <t>coll. Scol.</t>
  </si>
  <si>
    <t>ass. amm.</t>
  </si>
  <si>
    <t>ass. tec.</t>
  </si>
  <si>
    <t>cuoco</t>
  </si>
  <si>
    <t>guardarobiere</t>
  </si>
  <si>
    <t>NO</t>
  </si>
  <si>
    <t>PROFILI PROFESSIONALE:</t>
  </si>
  <si>
    <t>P.</t>
  </si>
  <si>
    <t>A.</t>
  </si>
  <si>
    <t>S.</t>
  </si>
  <si>
    <t>V.A.</t>
  </si>
  <si>
    <t>M.</t>
  </si>
  <si>
    <t>FORMOSO</t>
  </si>
  <si>
    <t>FRANCESCO PAOLO</t>
  </si>
  <si>
    <t>SANGUINETTI</t>
  </si>
  <si>
    <t>MASSIMO</t>
  </si>
  <si>
    <t>NOTE</t>
  </si>
  <si>
    <t>Art. 7</t>
  </si>
  <si>
    <t>art. 7</t>
  </si>
  <si>
    <t>Collaboratore scolastico</t>
  </si>
  <si>
    <t xml:space="preserve">S. </t>
  </si>
  <si>
    <t>F.</t>
  </si>
  <si>
    <t>T.</t>
  </si>
  <si>
    <t>O.</t>
  </si>
  <si>
    <t>I.</t>
  </si>
  <si>
    <t>E.</t>
  </si>
  <si>
    <t>R.R.</t>
  </si>
  <si>
    <t>D'A.</t>
  </si>
  <si>
    <t>G.</t>
  </si>
  <si>
    <t>art.7</t>
  </si>
  <si>
    <t>Q.</t>
  </si>
  <si>
    <t>S.P.</t>
  </si>
  <si>
    <t>R.</t>
  </si>
  <si>
    <t>TRIPICCHIO</t>
  </si>
  <si>
    <t>ANNA MARIA</t>
  </si>
  <si>
    <t>CASTELLUCCI</t>
  </si>
  <si>
    <t>FIORE</t>
  </si>
  <si>
    <t>CASTELLUZZO</t>
  </si>
  <si>
    <t>MARIA ROSINA</t>
  </si>
  <si>
    <t>IACOVO</t>
  </si>
  <si>
    <t>DOMENICO</t>
  </si>
  <si>
    <t>LANZA</t>
  </si>
  <si>
    <t>AGOSTINO</t>
  </si>
  <si>
    <t>LALIA</t>
  </si>
  <si>
    <t>ELSA</t>
  </si>
  <si>
    <t>RUGIERO</t>
  </si>
  <si>
    <t>FAUSTO</t>
  </si>
  <si>
    <t>OCCHIUZZI</t>
  </si>
  <si>
    <t>LUCIA</t>
  </si>
  <si>
    <t>ISTITUTO COMPRENSIVO CETRARO VIA DONATO FAINI 87022 CETRARO</t>
  </si>
  <si>
    <t>PROFILO PROFESSIONALE: ASSISTENTE AMMINISTRATIVO</t>
  </si>
  <si>
    <t>ISTITUTO COMPRENSIVO CETRARO - VIA DONATO FAINI 87022 CETRARO - PROFILO PROFESSIONALE COLLABORATORE SCOLASTICO</t>
  </si>
  <si>
    <t>PALETTA</t>
  </si>
  <si>
    <t>ANGELINO</t>
  </si>
  <si>
    <t>ADA</t>
  </si>
  <si>
    <t>FRANCO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</si>
</sst>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  <numFmt numFmtId="170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6" borderId="10" xfId="0" applyNumberFormat="1" applyFont="1" applyFill="1" applyBorder="1" applyAlignment="1" applyProtection="1">
      <alignment horizontal="center" vertical="center"/>
      <protection locked="0"/>
    </xf>
    <xf numFmtId="0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8" borderId="10" xfId="0" applyNumberFormat="1" applyFont="1" applyFill="1" applyBorder="1" applyAlignment="1" applyProtection="1">
      <alignment horizontal="center" vertical="center"/>
      <protection locked="0"/>
    </xf>
    <xf numFmtId="0" fontId="3" fillId="39" borderId="10" xfId="0" applyNumberFormat="1" applyFont="1" applyFill="1" applyBorder="1" applyAlignment="1" applyProtection="1">
      <alignment horizontal="center" vertical="center"/>
      <protection locked="0"/>
    </xf>
    <xf numFmtId="0" fontId="3" fillId="40" borderId="10" xfId="0" applyNumberFormat="1" applyFont="1" applyFill="1" applyBorder="1" applyAlignment="1" applyProtection="1">
      <alignment horizontal="center" vertical="center"/>
      <protection locked="0"/>
    </xf>
    <xf numFmtId="0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41" borderId="10" xfId="0" applyNumberFormat="1" applyFont="1" applyFill="1" applyBorder="1" applyAlignment="1" applyProtection="1">
      <alignment horizontal="center" vertical="center"/>
      <protection locked="0"/>
    </xf>
    <xf numFmtId="0" fontId="4" fillId="39" borderId="10" xfId="0" applyNumberFormat="1" applyFont="1" applyFill="1" applyBorder="1" applyAlignment="1" applyProtection="1">
      <alignment horizontal="center" vertical="center"/>
      <protection locked="0"/>
    </xf>
    <xf numFmtId="0" fontId="4" fillId="4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17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42" borderId="11" xfId="0" applyNumberFormat="1" applyFont="1" applyFill="1" applyBorder="1" applyAlignment="1" applyProtection="1">
      <alignment horizontal="center" vertical="center"/>
      <protection locked="0"/>
    </xf>
    <xf numFmtId="0" fontId="0" fillId="43" borderId="12" xfId="0" applyFill="1" applyBorder="1" applyAlignment="1">
      <alignment/>
    </xf>
    <xf numFmtId="0" fontId="0" fillId="0" borderId="13" xfId="0" applyBorder="1" applyAlignment="1">
      <alignment/>
    </xf>
    <xf numFmtId="0" fontId="0" fillId="43" borderId="13" xfId="0" applyFont="1" applyFill="1" applyBorder="1" applyAlignment="1">
      <alignment/>
    </xf>
    <xf numFmtId="0" fontId="22" fillId="44" borderId="10" xfId="0" applyNumberFormat="1" applyFont="1" applyFill="1" applyBorder="1" applyAlignment="1" applyProtection="1">
      <alignment horizontal="left" vertical="center" textRotation="90" wrapText="1"/>
      <protection locked="0"/>
    </xf>
    <xf numFmtId="0" fontId="22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3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3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39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22" fillId="41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4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3" fillId="3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3" fillId="42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4" fillId="33" borderId="10" xfId="0" applyNumberFormat="1" applyFont="1" applyFill="1" applyBorder="1" applyAlignment="1" applyProtection="1">
      <alignment/>
      <protection locked="0"/>
    </xf>
    <xf numFmtId="0" fontId="24" fillId="33" borderId="10" xfId="0" applyNumberFormat="1" applyFont="1" applyFill="1" applyBorder="1" applyAlignment="1" applyProtection="1">
      <alignment horizontal="center" vertical="center"/>
      <protection locked="0"/>
    </xf>
    <xf numFmtId="0" fontId="24" fillId="34" borderId="10" xfId="0" applyNumberFormat="1" applyFont="1" applyFill="1" applyBorder="1" applyAlignment="1" applyProtection="1">
      <alignment horizontal="center" vertical="center"/>
      <protection locked="0"/>
    </xf>
    <xf numFmtId="0" fontId="24" fillId="35" borderId="10" xfId="0" applyNumberFormat="1" applyFont="1" applyFill="1" applyBorder="1" applyAlignment="1" applyProtection="1">
      <alignment horizontal="center" vertical="center"/>
      <protection locked="0"/>
    </xf>
    <xf numFmtId="0" fontId="24" fillId="36" borderId="10" xfId="0" applyNumberFormat="1" applyFont="1" applyFill="1" applyBorder="1" applyAlignment="1" applyProtection="1">
      <alignment horizontal="center" vertical="center"/>
      <protection locked="0"/>
    </xf>
    <xf numFmtId="0" fontId="24" fillId="37" borderId="10" xfId="0" applyNumberFormat="1" applyFont="1" applyFill="1" applyBorder="1" applyAlignment="1" applyProtection="1">
      <alignment horizontal="center" vertical="center"/>
      <protection locked="0"/>
    </xf>
    <xf numFmtId="0" fontId="24" fillId="38" borderId="10" xfId="0" applyNumberFormat="1" applyFont="1" applyFill="1" applyBorder="1" applyAlignment="1" applyProtection="1">
      <alignment horizontal="center" vertical="center"/>
      <protection locked="0"/>
    </xf>
    <xf numFmtId="0" fontId="24" fillId="39" borderId="10" xfId="0" applyNumberFormat="1" applyFont="1" applyFill="1" applyBorder="1" applyAlignment="1" applyProtection="1">
      <alignment horizontal="center" vertical="center"/>
      <protection locked="0"/>
    </xf>
    <xf numFmtId="0" fontId="24" fillId="40" borderId="10" xfId="0" applyNumberFormat="1" applyFont="1" applyFill="1" applyBorder="1" applyAlignment="1" applyProtection="1">
      <alignment horizontal="center" vertical="center"/>
      <protection locked="0"/>
    </xf>
    <xf numFmtId="0" fontId="23" fillId="37" borderId="10" xfId="0" applyNumberFormat="1" applyFont="1" applyFill="1" applyBorder="1" applyAlignment="1" applyProtection="1">
      <alignment horizontal="center" vertical="center"/>
      <protection locked="0"/>
    </xf>
    <xf numFmtId="0" fontId="23" fillId="41" borderId="10" xfId="0" applyNumberFormat="1" applyFont="1" applyFill="1" applyBorder="1" applyAlignment="1" applyProtection="1">
      <alignment horizontal="center" vertical="center"/>
      <protection locked="0"/>
    </xf>
    <xf numFmtId="0" fontId="23" fillId="39" borderId="10" xfId="0" applyNumberFormat="1" applyFont="1" applyFill="1" applyBorder="1" applyAlignment="1" applyProtection="1">
      <alignment horizontal="center" vertical="center"/>
      <protection locked="0"/>
    </xf>
    <xf numFmtId="0" fontId="23" fillId="40" borderId="10" xfId="0" applyNumberFormat="1" applyFont="1" applyFill="1" applyBorder="1" applyAlignment="1" applyProtection="1">
      <alignment horizontal="center" vertical="center"/>
      <protection locked="0"/>
    </xf>
    <xf numFmtId="0" fontId="23" fillId="42" borderId="11" xfId="0" applyNumberFormat="1" applyFont="1" applyFill="1" applyBorder="1" applyAlignment="1" applyProtection="1">
      <alignment horizontal="center" vertical="center"/>
      <protection locked="0"/>
    </xf>
    <xf numFmtId="0" fontId="0" fillId="43" borderId="12" xfId="0" applyFont="1" applyFill="1" applyBorder="1" applyAlignment="1">
      <alignment/>
    </xf>
    <xf numFmtId="170" fontId="24" fillId="33" borderId="10" xfId="0" applyNumberFormat="1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43" borderId="12" xfId="0" applyFont="1" applyFill="1" applyBorder="1" applyAlignment="1">
      <alignment textRotation="9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19050</xdr:rowOff>
    </xdr:from>
    <xdr:to>
      <xdr:col>7</xdr:col>
      <xdr:colOff>95250</xdr:colOff>
      <xdr:row>0</xdr:row>
      <xdr:rowOff>400050</xdr:rowOff>
    </xdr:to>
    <xdr:pic>
      <xdr:nvPicPr>
        <xdr:cNvPr id="1" name="Immagine 1" descr="Icona_Repubblica%20Italia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9050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0</xdr:row>
      <xdr:rowOff>38100</xdr:rowOff>
    </xdr:from>
    <xdr:to>
      <xdr:col>4</xdr:col>
      <xdr:colOff>228600</xdr:colOff>
      <xdr:row>0</xdr:row>
      <xdr:rowOff>419100</xdr:rowOff>
    </xdr:to>
    <xdr:pic>
      <xdr:nvPicPr>
        <xdr:cNvPr id="1" name="Immagine 1" descr="Icona_Repubblica%20Italia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38100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26"/>
  <sheetViews>
    <sheetView zoomScalePageLayoutView="0" workbookViewId="0" topLeftCell="A1">
      <selection activeCell="X15" sqref="X15"/>
    </sheetView>
  </sheetViews>
  <sheetFormatPr defaultColWidth="9.140625" defaultRowHeight="15"/>
  <cols>
    <col min="1" max="1" width="15.7109375" style="2" customWidth="1"/>
    <col min="2" max="2" width="17.421875" style="2" customWidth="1"/>
    <col min="3" max="17" width="4.7109375" style="2" customWidth="1"/>
    <col min="18" max="18" width="4.7109375" style="15" customWidth="1"/>
    <col min="19" max="34" width="4.7109375" style="2" customWidth="1"/>
    <col min="35" max="35" width="5.28125" style="2" customWidth="1"/>
    <col min="36" max="16384" width="9.140625" style="2" customWidth="1"/>
  </cols>
  <sheetData>
    <row r="1" spans="1:34" ht="33.75" customHeight="1">
      <c r="A1" s="53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ht="15">
      <c r="A2" s="53" t="s">
        <v>85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10" ht="15">
      <c r="A3" s="54"/>
      <c r="B3" s="54"/>
      <c r="G3" s="55"/>
      <c r="H3" s="55"/>
      <c r="I3" s="55"/>
      <c r="J3" s="55"/>
    </row>
    <row r="5" spans="1:35" ht="156" customHeight="1">
      <c r="A5" s="22" t="s">
        <v>0</v>
      </c>
      <c r="B5" s="22" t="s">
        <v>1</v>
      </c>
      <c r="C5" s="49" t="s">
        <v>2</v>
      </c>
      <c r="D5" s="23" t="s">
        <v>3</v>
      </c>
      <c r="E5" s="23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6" t="s">
        <v>14</v>
      </c>
      <c r="P5" s="26" t="s">
        <v>15</v>
      </c>
      <c r="Q5" s="27" t="s">
        <v>16</v>
      </c>
      <c r="R5" s="27" t="s">
        <v>17</v>
      </c>
      <c r="S5" s="27" t="s">
        <v>18</v>
      </c>
      <c r="T5" s="27" t="s">
        <v>19</v>
      </c>
      <c r="U5" s="27" t="s">
        <v>20</v>
      </c>
      <c r="V5" s="27" t="s">
        <v>21</v>
      </c>
      <c r="W5" s="27" t="s">
        <v>22</v>
      </c>
      <c r="X5" s="28" t="s">
        <v>23</v>
      </c>
      <c r="Y5" s="27" t="s">
        <v>24</v>
      </c>
      <c r="Z5" s="29" t="s">
        <v>25</v>
      </c>
      <c r="AA5" s="30" t="s">
        <v>26</v>
      </c>
      <c r="AB5" s="30" t="s">
        <v>27</v>
      </c>
      <c r="AC5" s="30" t="s">
        <v>28</v>
      </c>
      <c r="AD5" s="31" t="s">
        <v>29</v>
      </c>
      <c r="AE5" s="29" t="s">
        <v>30</v>
      </c>
      <c r="AF5" s="27" t="s">
        <v>31</v>
      </c>
      <c r="AG5" s="30" t="s">
        <v>32</v>
      </c>
      <c r="AH5" s="32" t="s">
        <v>33</v>
      </c>
      <c r="AI5" s="50" t="s">
        <v>51</v>
      </c>
    </row>
    <row r="6" spans="1:35" ht="15">
      <c r="A6" s="33" t="s">
        <v>44</v>
      </c>
      <c r="B6" s="33" t="s">
        <v>45</v>
      </c>
      <c r="C6" s="48"/>
      <c r="D6" s="34">
        <v>477</v>
      </c>
      <c r="E6" s="35">
        <f>D6*2</f>
        <v>954</v>
      </c>
      <c r="F6" s="34"/>
      <c r="G6" s="34">
        <v>23</v>
      </c>
      <c r="H6" s="34"/>
      <c r="I6" s="34"/>
      <c r="J6" s="36">
        <f>((F6*2)+G6+(H6*2/3)+I6)</f>
        <v>23</v>
      </c>
      <c r="K6" s="34"/>
      <c r="L6" s="34"/>
      <c r="M6" s="34"/>
      <c r="N6" s="37">
        <f>(K6*8)+(L6*12)+M6*4</f>
        <v>0</v>
      </c>
      <c r="O6" s="34"/>
      <c r="P6" s="38">
        <f>E6+J6+N6+O6</f>
        <v>977</v>
      </c>
      <c r="Q6" s="34" t="s">
        <v>40</v>
      </c>
      <c r="R6" s="39" t="str">
        <f>IF(Q6="SI","24","0")</f>
        <v>0</v>
      </c>
      <c r="S6" s="34"/>
      <c r="T6" s="39" t="str">
        <f>IF(S6="SI","24","0")</f>
        <v>0</v>
      </c>
      <c r="U6" s="34"/>
      <c r="V6" s="39">
        <f>U6*16</f>
        <v>0</v>
      </c>
      <c r="W6" s="34"/>
      <c r="X6" s="39">
        <f>W6*12</f>
        <v>0</v>
      </c>
      <c r="Y6" s="40">
        <f>R6+T6+V6+X6</f>
        <v>0</v>
      </c>
      <c r="Z6" s="34">
        <v>40</v>
      </c>
      <c r="AA6" s="34">
        <v>0</v>
      </c>
      <c r="AB6" s="34"/>
      <c r="AC6" s="41">
        <f>AA6+AB6</f>
        <v>0</v>
      </c>
      <c r="AD6" s="42">
        <f>P6</f>
        <v>977</v>
      </c>
      <c r="AE6" s="43">
        <f>Z6</f>
        <v>40</v>
      </c>
      <c r="AF6" s="44">
        <f>Y6</f>
        <v>0</v>
      </c>
      <c r="AG6" s="45">
        <f>AC6</f>
        <v>0</v>
      </c>
      <c r="AH6" s="46">
        <f>AD6+AE6+AF6+AG6</f>
        <v>1017</v>
      </c>
      <c r="AI6" s="47" t="s">
        <v>52</v>
      </c>
    </row>
    <row r="7" spans="1:35" ht="15">
      <c r="A7" s="33" t="s">
        <v>46</v>
      </c>
      <c r="B7" s="33" t="s">
        <v>43</v>
      </c>
      <c r="C7" s="48"/>
      <c r="D7" s="34">
        <v>117</v>
      </c>
      <c r="E7" s="35">
        <f>D7*2</f>
        <v>234</v>
      </c>
      <c r="F7" s="34"/>
      <c r="G7" s="34">
        <v>48</v>
      </c>
      <c r="H7" s="34">
        <v>96</v>
      </c>
      <c r="I7" s="34"/>
      <c r="J7" s="36">
        <f>((F7*2)+G7+(H7*2/3)+I7)</f>
        <v>112</v>
      </c>
      <c r="K7" s="34"/>
      <c r="L7" s="34"/>
      <c r="M7" s="34">
        <v>0</v>
      </c>
      <c r="N7" s="37">
        <f>(K7*8)+(L7*12)+M7*4</f>
        <v>0</v>
      </c>
      <c r="O7" s="34"/>
      <c r="P7" s="38">
        <f>E7+J7+N7+O7</f>
        <v>346</v>
      </c>
      <c r="Q7" s="34" t="s">
        <v>34</v>
      </c>
      <c r="R7" s="39" t="str">
        <f>IF(Q7="SI","24","0")</f>
        <v>24</v>
      </c>
      <c r="S7" s="34" t="s">
        <v>40</v>
      </c>
      <c r="T7" s="39" t="str">
        <f>IF(S7="SI","24","0")</f>
        <v>0</v>
      </c>
      <c r="U7" s="34"/>
      <c r="V7" s="39">
        <f>U7*16</f>
        <v>0</v>
      </c>
      <c r="W7" s="34"/>
      <c r="X7" s="39">
        <f>W7*12</f>
        <v>0</v>
      </c>
      <c r="Y7" s="40">
        <f>R7+T7+V7+X7</f>
        <v>24</v>
      </c>
      <c r="Z7" s="34"/>
      <c r="AA7" s="34">
        <v>0</v>
      </c>
      <c r="AB7" s="34"/>
      <c r="AC7" s="41">
        <f>AA7+AB7</f>
        <v>0</v>
      </c>
      <c r="AD7" s="42">
        <f>P7</f>
        <v>346</v>
      </c>
      <c r="AE7" s="43">
        <f>Z7</f>
        <v>0</v>
      </c>
      <c r="AF7" s="44">
        <f>Y7</f>
        <v>24</v>
      </c>
      <c r="AG7" s="45">
        <f>AC7</f>
        <v>0</v>
      </c>
      <c r="AH7" s="46">
        <f>AD7+AE7+AF7+AG7</f>
        <v>370</v>
      </c>
      <c r="AI7" s="47" t="s">
        <v>52</v>
      </c>
    </row>
    <row r="8" spans="1:35" s="51" customFormat="1" ht="15">
      <c r="A8" s="33" t="s">
        <v>87</v>
      </c>
      <c r="B8" s="33" t="s">
        <v>88</v>
      </c>
      <c r="C8" s="48"/>
      <c r="D8" s="34">
        <v>477</v>
      </c>
      <c r="E8" s="35">
        <f>D8*2</f>
        <v>954</v>
      </c>
      <c r="F8" s="34"/>
      <c r="G8" s="34">
        <v>11</v>
      </c>
      <c r="H8" s="34"/>
      <c r="I8" s="34"/>
      <c r="J8" s="36">
        <f>((F8*2)+G8+(H8*2/3)+I8)</f>
        <v>11</v>
      </c>
      <c r="K8" s="34">
        <v>5</v>
      </c>
      <c r="L8" s="34">
        <v>27</v>
      </c>
      <c r="M8" s="34">
        <v>3</v>
      </c>
      <c r="N8" s="37">
        <f>(K8*8)+(L8*12)+M8*4</f>
        <v>376</v>
      </c>
      <c r="O8" s="34"/>
      <c r="P8" s="38">
        <f>E8+J8+N8+O8</f>
        <v>1341</v>
      </c>
      <c r="Q8" s="34" t="s">
        <v>34</v>
      </c>
      <c r="R8" s="39">
        <v>24</v>
      </c>
      <c r="S8" s="34" t="s">
        <v>40</v>
      </c>
      <c r="T8" s="39">
        <v>0</v>
      </c>
      <c r="U8" s="34"/>
      <c r="V8" s="39">
        <v>0</v>
      </c>
      <c r="W8" s="34"/>
      <c r="X8" s="39">
        <v>0</v>
      </c>
      <c r="Y8" s="40">
        <f>R8+T8+V8+X8</f>
        <v>24</v>
      </c>
      <c r="Z8" s="34">
        <v>40</v>
      </c>
      <c r="AA8" s="34">
        <v>0</v>
      </c>
      <c r="AB8" s="34"/>
      <c r="AC8" s="41">
        <v>0</v>
      </c>
      <c r="AD8" s="42">
        <f>P8</f>
        <v>1341</v>
      </c>
      <c r="AE8" s="43">
        <v>40</v>
      </c>
      <c r="AF8" s="44">
        <v>24</v>
      </c>
      <c r="AG8" s="45">
        <v>0</v>
      </c>
      <c r="AH8" s="46">
        <f>AD8+AE8+AF8+AG8</f>
        <v>1405</v>
      </c>
      <c r="AI8" s="47"/>
    </row>
    <row r="9" spans="1:35" ht="15">
      <c r="A9" s="33" t="s">
        <v>47</v>
      </c>
      <c r="B9" s="33" t="s">
        <v>48</v>
      </c>
      <c r="C9" s="48"/>
      <c r="D9" s="34">
        <v>309</v>
      </c>
      <c r="E9" s="35">
        <f>D9*2</f>
        <v>618</v>
      </c>
      <c r="F9" s="34"/>
      <c r="G9" s="34">
        <v>45</v>
      </c>
      <c r="H9" s="34"/>
      <c r="I9" s="34"/>
      <c r="J9" s="36">
        <f>((F9*2)+G9+(H9*2/3)+I9)</f>
        <v>45</v>
      </c>
      <c r="K9" s="34">
        <v>5</v>
      </c>
      <c r="L9" s="34">
        <v>10</v>
      </c>
      <c r="M9" s="34">
        <v>0</v>
      </c>
      <c r="N9" s="37">
        <f>(K9*8)+(L9*12)+M9*4</f>
        <v>160</v>
      </c>
      <c r="O9" s="34"/>
      <c r="P9" s="38">
        <f>E9+J9+N9+O9</f>
        <v>823</v>
      </c>
      <c r="Q9" s="34" t="s">
        <v>34</v>
      </c>
      <c r="R9" s="39" t="str">
        <f>IF(Q9="SI","24","0")</f>
        <v>24</v>
      </c>
      <c r="S9" s="34" t="s">
        <v>40</v>
      </c>
      <c r="T9" s="39" t="str">
        <f>IF(S9="SI","24","0")</f>
        <v>0</v>
      </c>
      <c r="U9" s="34"/>
      <c r="V9" s="39">
        <f>U9*16</f>
        <v>0</v>
      </c>
      <c r="W9" s="34">
        <v>2</v>
      </c>
      <c r="X9" s="39">
        <f>W9*12</f>
        <v>24</v>
      </c>
      <c r="Y9" s="40">
        <f>R9+T9+V9+X9</f>
        <v>48</v>
      </c>
      <c r="Z9" s="34">
        <v>40</v>
      </c>
      <c r="AA9" s="34">
        <v>0</v>
      </c>
      <c r="AB9" s="34"/>
      <c r="AC9" s="41">
        <f>AA9+AB9</f>
        <v>0</v>
      </c>
      <c r="AD9" s="42">
        <f>P9</f>
        <v>823</v>
      </c>
      <c r="AE9" s="43">
        <f>Z9</f>
        <v>40</v>
      </c>
      <c r="AF9" s="44">
        <f>Y9</f>
        <v>48</v>
      </c>
      <c r="AG9" s="45">
        <f>AC9</f>
        <v>0</v>
      </c>
      <c r="AH9" s="46">
        <f>AD9+AE9+AF9+AG9</f>
        <v>911</v>
      </c>
      <c r="AI9" s="47"/>
    </row>
    <row r="10" spans="1:35" ht="15">
      <c r="A10" s="33" t="s">
        <v>49</v>
      </c>
      <c r="B10" s="33" t="s">
        <v>50</v>
      </c>
      <c r="C10" s="48"/>
      <c r="D10" s="34">
        <v>189</v>
      </c>
      <c r="E10" s="35">
        <f>D10*2</f>
        <v>378</v>
      </c>
      <c r="F10" s="34"/>
      <c r="G10" s="34">
        <v>48</v>
      </c>
      <c r="H10" s="34">
        <v>75</v>
      </c>
      <c r="I10" s="34"/>
      <c r="J10" s="36">
        <f>((F10*2)+G10+(H10*2/3)+I10)</f>
        <v>98</v>
      </c>
      <c r="K10" s="34">
        <v>1</v>
      </c>
      <c r="L10" s="34"/>
      <c r="M10" s="34"/>
      <c r="N10" s="37">
        <f>(K10*8)+(L10*12)+M10*4</f>
        <v>8</v>
      </c>
      <c r="O10" s="34"/>
      <c r="P10" s="38">
        <f>E10+J10+N10+O10</f>
        <v>484</v>
      </c>
      <c r="Q10" s="34" t="s">
        <v>40</v>
      </c>
      <c r="R10" s="39" t="str">
        <f>IF(Q10="SI","24","0")</f>
        <v>0</v>
      </c>
      <c r="S10" s="34" t="s">
        <v>40</v>
      </c>
      <c r="T10" s="39" t="str">
        <f>IF(S10="SI","24","0")</f>
        <v>0</v>
      </c>
      <c r="U10" s="34"/>
      <c r="V10" s="39">
        <f>U10*16</f>
        <v>0</v>
      </c>
      <c r="W10" s="34">
        <v>2</v>
      </c>
      <c r="X10" s="39">
        <f>W10*12</f>
        <v>24</v>
      </c>
      <c r="Y10" s="40">
        <f>R10+T10+V10+X10</f>
        <v>24</v>
      </c>
      <c r="Z10" s="34">
        <v>40</v>
      </c>
      <c r="AA10" s="34">
        <v>0</v>
      </c>
      <c r="AB10" s="34"/>
      <c r="AC10" s="41">
        <f>AA10+AB10</f>
        <v>0</v>
      </c>
      <c r="AD10" s="42">
        <f>P10</f>
        <v>484</v>
      </c>
      <c r="AE10" s="43">
        <f>Z10</f>
        <v>40</v>
      </c>
      <c r="AF10" s="44">
        <f>Y10</f>
        <v>24</v>
      </c>
      <c r="AG10" s="45">
        <f>AC10</f>
        <v>0</v>
      </c>
      <c r="AH10" s="46">
        <f>AD10+AE10+AF10+AG10</f>
        <v>548</v>
      </c>
      <c r="AI10" s="47"/>
    </row>
    <row r="11" spans="1:35" ht="15">
      <c r="A11" s="1"/>
      <c r="B11" s="1"/>
      <c r="C11" s="17"/>
      <c r="D11" s="3"/>
      <c r="E11" s="4"/>
      <c r="F11" s="3"/>
      <c r="G11" s="3"/>
      <c r="H11" s="3"/>
      <c r="I11" s="3"/>
      <c r="J11" s="5"/>
      <c r="K11" s="3"/>
      <c r="L11" s="3"/>
      <c r="M11" s="3"/>
      <c r="N11" s="6"/>
      <c r="O11" s="3"/>
      <c r="P11" s="7"/>
      <c r="Q11" s="3"/>
      <c r="R11" s="8"/>
      <c r="S11" s="3"/>
      <c r="T11" s="8"/>
      <c r="U11" s="3"/>
      <c r="V11" s="8"/>
      <c r="W11" s="3"/>
      <c r="X11" s="8"/>
      <c r="Y11" s="9"/>
      <c r="Z11" s="3"/>
      <c r="AA11" s="3"/>
      <c r="AB11" s="3"/>
      <c r="AC11" s="10"/>
      <c r="AD11" s="11"/>
      <c r="AE11" s="12"/>
      <c r="AF11" s="13"/>
      <c r="AG11" s="14"/>
      <c r="AH11" s="18"/>
      <c r="AI11" s="19"/>
    </row>
    <row r="12" spans="1:35" ht="15">
      <c r="A12" s="1"/>
      <c r="B12" s="1"/>
      <c r="C12" s="17"/>
      <c r="D12" s="3"/>
      <c r="E12" s="4"/>
      <c r="F12" s="3"/>
      <c r="G12" s="3"/>
      <c r="H12" s="3"/>
      <c r="I12" s="3"/>
      <c r="J12" s="5"/>
      <c r="K12" s="3"/>
      <c r="L12" s="3"/>
      <c r="M12" s="3"/>
      <c r="N12" s="6"/>
      <c r="O12" s="3"/>
      <c r="P12" s="7"/>
      <c r="Q12" s="3"/>
      <c r="R12" s="8"/>
      <c r="S12" s="3"/>
      <c r="T12" s="8"/>
      <c r="U12" s="3"/>
      <c r="V12" s="8"/>
      <c r="W12" s="3"/>
      <c r="X12" s="8"/>
      <c r="Y12" s="9"/>
      <c r="Z12" s="3"/>
      <c r="AA12" s="3"/>
      <c r="AB12" s="3"/>
      <c r="AC12" s="10"/>
      <c r="AD12" s="11"/>
      <c r="AE12" s="12"/>
      <c r="AF12" s="13"/>
      <c r="AG12" s="14"/>
      <c r="AH12" s="18"/>
      <c r="AI12" s="19"/>
    </row>
    <row r="13" spans="1:35" ht="15">
      <c r="A13" s="1"/>
      <c r="B13" s="1"/>
      <c r="C13" s="17"/>
      <c r="D13" s="3"/>
      <c r="E13" s="4"/>
      <c r="F13" s="3"/>
      <c r="G13" s="3"/>
      <c r="H13" s="3"/>
      <c r="I13" s="3"/>
      <c r="J13" s="5"/>
      <c r="K13" s="3"/>
      <c r="L13" s="3"/>
      <c r="M13" s="3"/>
      <c r="N13" s="6"/>
      <c r="O13" s="3"/>
      <c r="P13" s="7"/>
      <c r="Q13" s="3"/>
      <c r="R13" s="8"/>
      <c r="S13" s="3"/>
      <c r="T13" s="8"/>
      <c r="U13" s="3"/>
      <c r="V13" s="8"/>
      <c r="W13" s="3"/>
      <c r="X13" s="8"/>
      <c r="Y13" s="9"/>
      <c r="Z13" s="3"/>
      <c r="AA13" s="3"/>
      <c r="AB13" s="3"/>
      <c r="AC13" s="10"/>
      <c r="AD13" s="11"/>
      <c r="AE13" s="12"/>
      <c r="AF13" s="13"/>
      <c r="AG13" s="14"/>
      <c r="AH13" s="18"/>
      <c r="AI13" s="19"/>
    </row>
    <row r="14" spans="1:35" ht="15">
      <c r="A14" s="1"/>
      <c r="B14" s="1"/>
      <c r="C14" s="17"/>
      <c r="D14" s="3"/>
      <c r="E14" s="4"/>
      <c r="F14" s="3"/>
      <c r="G14" s="3"/>
      <c r="H14" s="3"/>
      <c r="I14" s="3"/>
      <c r="J14" s="5"/>
      <c r="K14" s="3"/>
      <c r="L14" s="3"/>
      <c r="M14" s="3"/>
      <c r="N14" s="6"/>
      <c r="O14" s="3"/>
      <c r="P14" s="7"/>
      <c r="Q14" s="3"/>
      <c r="R14" s="8"/>
      <c r="S14" s="3"/>
      <c r="T14" s="8"/>
      <c r="U14" s="3"/>
      <c r="V14" s="8"/>
      <c r="W14" s="3"/>
      <c r="X14" s="8"/>
      <c r="Y14" s="9"/>
      <c r="Z14" s="3"/>
      <c r="AA14" s="3"/>
      <c r="AB14" s="3"/>
      <c r="AC14" s="10"/>
      <c r="AD14" s="11"/>
      <c r="AE14" s="12"/>
      <c r="AF14" s="13"/>
      <c r="AG14" s="14"/>
      <c r="AH14" s="18"/>
      <c r="AI14" s="19"/>
    </row>
    <row r="15" spans="1:35" ht="15">
      <c r="A15" s="1"/>
      <c r="B15" s="1"/>
      <c r="C15" s="17"/>
      <c r="D15" s="3"/>
      <c r="E15" s="4"/>
      <c r="F15" s="3"/>
      <c r="G15" s="3"/>
      <c r="H15" s="3"/>
      <c r="I15" s="3"/>
      <c r="J15" s="5"/>
      <c r="K15" s="3"/>
      <c r="L15" s="3"/>
      <c r="M15" s="3"/>
      <c r="N15" s="6"/>
      <c r="O15" s="3"/>
      <c r="P15" s="7"/>
      <c r="Q15" s="3"/>
      <c r="R15" s="8"/>
      <c r="S15" s="3"/>
      <c r="T15" s="8"/>
      <c r="U15" s="3"/>
      <c r="V15" s="8"/>
      <c r="W15" s="3"/>
      <c r="X15" s="8"/>
      <c r="Y15" s="9"/>
      <c r="Z15" s="3"/>
      <c r="AA15" s="3"/>
      <c r="AB15" s="3"/>
      <c r="AC15" s="10"/>
      <c r="AD15" s="11"/>
      <c r="AE15" s="12"/>
      <c r="AF15" s="13"/>
      <c r="AG15" s="14"/>
      <c r="AH15" s="18"/>
      <c r="AI15" s="19"/>
    </row>
    <row r="16" spans="1:35" ht="15">
      <c r="A16" s="1"/>
      <c r="B16" s="1"/>
      <c r="C16" s="17"/>
      <c r="D16" s="3"/>
      <c r="E16" s="4"/>
      <c r="F16" s="3"/>
      <c r="G16" s="3"/>
      <c r="H16" s="3"/>
      <c r="I16" s="3"/>
      <c r="J16" s="5"/>
      <c r="K16" s="3"/>
      <c r="L16" s="3"/>
      <c r="M16" s="3"/>
      <c r="N16" s="6"/>
      <c r="O16" s="3"/>
      <c r="P16" s="7"/>
      <c r="Q16" s="3"/>
      <c r="R16" s="8"/>
      <c r="S16" s="3"/>
      <c r="T16" s="8"/>
      <c r="U16" s="3"/>
      <c r="V16" s="8"/>
      <c r="W16" s="3"/>
      <c r="X16" s="8"/>
      <c r="Y16" s="9"/>
      <c r="Z16" s="3"/>
      <c r="AA16" s="3"/>
      <c r="AB16" s="3"/>
      <c r="AC16" s="10"/>
      <c r="AD16" s="11"/>
      <c r="AE16" s="12"/>
      <c r="AF16" s="13"/>
      <c r="AG16" s="14"/>
      <c r="AH16" s="18"/>
      <c r="AI16" s="19"/>
    </row>
    <row r="17" spans="1:35" ht="15">
      <c r="A17" s="1"/>
      <c r="B17" s="1"/>
      <c r="C17" s="17"/>
      <c r="D17" s="3"/>
      <c r="E17" s="4"/>
      <c r="F17" s="3"/>
      <c r="G17" s="3"/>
      <c r="H17" s="3"/>
      <c r="I17" s="3"/>
      <c r="J17" s="5"/>
      <c r="K17" s="3"/>
      <c r="L17" s="3"/>
      <c r="M17" s="3"/>
      <c r="N17" s="6"/>
      <c r="O17" s="3"/>
      <c r="P17" s="7"/>
      <c r="Q17" s="3"/>
      <c r="R17" s="8"/>
      <c r="S17" s="3"/>
      <c r="T17" s="8"/>
      <c r="U17" s="3"/>
      <c r="V17" s="8"/>
      <c r="W17" s="3"/>
      <c r="X17" s="8"/>
      <c r="Y17" s="9"/>
      <c r="Z17" s="3"/>
      <c r="AA17" s="3"/>
      <c r="AB17" s="3"/>
      <c r="AC17" s="10"/>
      <c r="AD17" s="11"/>
      <c r="AE17" s="12"/>
      <c r="AF17" s="13"/>
      <c r="AG17" s="14"/>
      <c r="AH17" s="18"/>
      <c r="AI17" s="19"/>
    </row>
    <row r="18" spans="1:35" ht="15">
      <c r="A18" s="1"/>
      <c r="B18" s="1"/>
      <c r="C18" s="17"/>
      <c r="D18" s="3"/>
      <c r="E18" s="4"/>
      <c r="F18" s="3"/>
      <c r="G18" s="3"/>
      <c r="H18" s="3"/>
      <c r="I18" s="3"/>
      <c r="J18" s="5"/>
      <c r="K18" s="3"/>
      <c r="L18" s="3"/>
      <c r="M18" s="3"/>
      <c r="N18" s="6"/>
      <c r="O18" s="3"/>
      <c r="P18" s="7"/>
      <c r="Q18" s="3"/>
      <c r="R18" s="8"/>
      <c r="S18" s="3"/>
      <c r="T18" s="8"/>
      <c r="U18" s="3"/>
      <c r="V18" s="8"/>
      <c r="W18" s="3"/>
      <c r="X18" s="8"/>
      <c r="Y18" s="9"/>
      <c r="Z18" s="3"/>
      <c r="AA18" s="3"/>
      <c r="AB18" s="3"/>
      <c r="AC18" s="10"/>
      <c r="AD18" s="11"/>
      <c r="AE18" s="12"/>
      <c r="AF18" s="13"/>
      <c r="AG18" s="14"/>
      <c r="AH18" s="18"/>
      <c r="AI18" s="19"/>
    </row>
    <row r="19" spans="1:35" ht="15">
      <c r="A19" s="1"/>
      <c r="B19" s="1"/>
      <c r="C19" s="17"/>
      <c r="D19" s="3"/>
      <c r="E19" s="4"/>
      <c r="F19" s="3"/>
      <c r="G19" s="3"/>
      <c r="H19" s="3"/>
      <c r="I19" s="3"/>
      <c r="J19" s="5"/>
      <c r="K19" s="3"/>
      <c r="L19" s="3"/>
      <c r="M19" s="3"/>
      <c r="N19" s="6"/>
      <c r="O19" s="3"/>
      <c r="P19" s="7"/>
      <c r="Q19" s="3"/>
      <c r="R19" s="8"/>
      <c r="S19" s="3"/>
      <c r="T19" s="8"/>
      <c r="U19" s="3"/>
      <c r="V19" s="8"/>
      <c r="W19" s="3"/>
      <c r="X19" s="8"/>
      <c r="Y19" s="9"/>
      <c r="Z19" s="3"/>
      <c r="AA19" s="3"/>
      <c r="AB19" s="3"/>
      <c r="AC19" s="10"/>
      <c r="AD19" s="11"/>
      <c r="AE19" s="12"/>
      <c r="AF19" s="13"/>
      <c r="AG19" s="14"/>
      <c r="AH19" s="18"/>
      <c r="AI19" s="19"/>
    </row>
    <row r="20" spans="1:35" ht="15">
      <c r="A20" s="1"/>
      <c r="B20" s="1"/>
      <c r="C20" s="17"/>
      <c r="D20" s="3"/>
      <c r="E20" s="4"/>
      <c r="F20" s="3"/>
      <c r="G20" s="3"/>
      <c r="H20" s="3"/>
      <c r="I20" s="3"/>
      <c r="J20" s="5"/>
      <c r="K20" s="3"/>
      <c r="L20" s="3"/>
      <c r="M20" s="3"/>
      <c r="N20" s="6"/>
      <c r="O20" s="3"/>
      <c r="P20" s="7"/>
      <c r="Q20" s="3"/>
      <c r="R20" s="8"/>
      <c r="S20" s="3"/>
      <c r="T20" s="8"/>
      <c r="U20" s="3"/>
      <c r="V20" s="8"/>
      <c r="W20" s="3"/>
      <c r="X20" s="8"/>
      <c r="Y20" s="9"/>
      <c r="Z20" s="3"/>
      <c r="AA20" s="3"/>
      <c r="AB20" s="3"/>
      <c r="AC20" s="10"/>
      <c r="AD20" s="11"/>
      <c r="AE20" s="12"/>
      <c r="AF20" s="13"/>
      <c r="AG20" s="14"/>
      <c r="AH20" s="18"/>
      <c r="AI20" s="19"/>
    </row>
    <row r="21" spans="1:35" ht="15">
      <c r="A21" s="1"/>
      <c r="B21" s="1"/>
      <c r="C21" s="17"/>
      <c r="D21" s="3"/>
      <c r="E21" s="4"/>
      <c r="F21" s="3"/>
      <c r="G21" s="3"/>
      <c r="H21" s="3"/>
      <c r="I21" s="3"/>
      <c r="J21" s="5"/>
      <c r="K21" s="3"/>
      <c r="L21" s="3"/>
      <c r="M21" s="3"/>
      <c r="N21" s="6"/>
      <c r="O21" s="3"/>
      <c r="P21" s="7"/>
      <c r="Q21" s="3"/>
      <c r="R21" s="8"/>
      <c r="S21" s="3"/>
      <c r="T21" s="8"/>
      <c r="U21" s="3"/>
      <c r="V21" s="8"/>
      <c r="W21" s="3"/>
      <c r="X21" s="8"/>
      <c r="Y21" s="9"/>
      <c r="Z21" s="3"/>
      <c r="AA21" s="3"/>
      <c r="AB21" s="3"/>
      <c r="AC21" s="10"/>
      <c r="AD21" s="11"/>
      <c r="AE21" s="12"/>
      <c r="AF21" s="13"/>
      <c r="AG21" s="14"/>
      <c r="AH21" s="18"/>
      <c r="AI21" s="19"/>
    </row>
    <row r="22" spans="1:35" ht="15">
      <c r="A22" s="1"/>
      <c r="B22" s="1"/>
      <c r="C22" s="17"/>
      <c r="D22" s="3"/>
      <c r="E22" s="4"/>
      <c r="F22" s="3"/>
      <c r="G22" s="3"/>
      <c r="H22" s="3"/>
      <c r="I22" s="3"/>
      <c r="J22" s="5"/>
      <c r="K22" s="3"/>
      <c r="L22" s="3"/>
      <c r="M22" s="3"/>
      <c r="N22" s="6"/>
      <c r="O22" s="3"/>
      <c r="P22" s="7"/>
      <c r="Q22" s="3"/>
      <c r="R22" s="8"/>
      <c r="S22" s="3"/>
      <c r="T22" s="8"/>
      <c r="U22" s="3"/>
      <c r="V22" s="8"/>
      <c r="W22" s="3"/>
      <c r="X22" s="8"/>
      <c r="Y22" s="9"/>
      <c r="Z22" s="3"/>
      <c r="AA22" s="3"/>
      <c r="AB22" s="3"/>
      <c r="AC22" s="10"/>
      <c r="AD22" s="11"/>
      <c r="AE22" s="12"/>
      <c r="AF22" s="13"/>
      <c r="AG22" s="14"/>
      <c r="AH22" s="18"/>
      <c r="AI22" s="19"/>
    </row>
    <row r="23" spans="1:35" ht="15">
      <c r="A23" s="1"/>
      <c r="B23" s="1"/>
      <c r="C23" s="17"/>
      <c r="D23" s="3"/>
      <c r="E23" s="4"/>
      <c r="F23" s="3"/>
      <c r="G23" s="3"/>
      <c r="H23" s="3"/>
      <c r="I23" s="3"/>
      <c r="J23" s="5"/>
      <c r="K23" s="3"/>
      <c r="L23" s="3"/>
      <c r="M23" s="3"/>
      <c r="N23" s="6"/>
      <c r="O23" s="3"/>
      <c r="P23" s="7"/>
      <c r="Q23" s="3"/>
      <c r="R23" s="8"/>
      <c r="S23" s="3"/>
      <c r="T23" s="8"/>
      <c r="U23" s="3"/>
      <c r="V23" s="8"/>
      <c r="W23" s="3"/>
      <c r="X23" s="8"/>
      <c r="Y23" s="9"/>
      <c r="Z23" s="3"/>
      <c r="AA23" s="3"/>
      <c r="AB23" s="3"/>
      <c r="AC23" s="10"/>
      <c r="AD23" s="11"/>
      <c r="AE23" s="12"/>
      <c r="AF23" s="13"/>
      <c r="AG23" s="14"/>
      <c r="AH23" s="18"/>
      <c r="AI23" s="19"/>
    </row>
    <row r="24" spans="1:35" ht="15">
      <c r="A24" s="1"/>
      <c r="B24" s="1"/>
      <c r="C24" s="17"/>
      <c r="D24" s="3"/>
      <c r="E24" s="4"/>
      <c r="F24" s="3"/>
      <c r="G24" s="3"/>
      <c r="H24" s="3"/>
      <c r="I24" s="3"/>
      <c r="J24" s="5"/>
      <c r="K24" s="3"/>
      <c r="L24" s="3"/>
      <c r="M24" s="3"/>
      <c r="N24" s="6"/>
      <c r="O24" s="3"/>
      <c r="P24" s="7"/>
      <c r="Q24" s="3"/>
      <c r="R24" s="8"/>
      <c r="S24" s="3"/>
      <c r="T24" s="8"/>
      <c r="U24" s="3"/>
      <c r="V24" s="8"/>
      <c r="W24" s="3"/>
      <c r="X24" s="8"/>
      <c r="Y24" s="9"/>
      <c r="Z24" s="3"/>
      <c r="AA24" s="3"/>
      <c r="AB24" s="3"/>
      <c r="AC24" s="10"/>
      <c r="AD24" s="11"/>
      <c r="AE24" s="12"/>
      <c r="AF24" s="13"/>
      <c r="AG24" s="14"/>
      <c r="AH24" s="18"/>
      <c r="AI24" s="19"/>
    </row>
    <row r="25" spans="1:35" ht="15">
      <c r="A25" s="1"/>
      <c r="B25" s="1"/>
      <c r="C25" s="17"/>
      <c r="D25" s="3"/>
      <c r="E25" s="4"/>
      <c r="F25" s="3"/>
      <c r="G25" s="3"/>
      <c r="H25" s="3"/>
      <c r="I25" s="3"/>
      <c r="J25" s="5"/>
      <c r="K25" s="3"/>
      <c r="L25" s="3"/>
      <c r="M25" s="3"/>
      <c r="N25" s="6"/>
      <c r="O25" s="3"/>
      <c r="P25" s="7"/>
      <c r="Q25" s="3"/>
      <c r="R25" s="8"/>
      <c r="S25" s="3"/>
      <c r="T25" s="8"/>
      <c r="U25" s="3"/>
      <c r="V25" s="8"/>
      <c r="W25" s="3"/>
      <c r="X25" s="8"/>
      <c r="Y25" s="9"/>
      <c r="Z25" s="3"/>
      <c r="AA25" s="3"/>
      <c r="AB25" s="3"/>
      <c r="AC25" s="10"/>
      <c r="AD25" s="11"/>
      <c r="AE25" s="12"/>
      <c r="AF25" s="13"/>
      <c r="AG25" s="14"/>
      <c r="AH25" s="18"/>
      <c r="AI25" s="19"/>
    </row>
    <row r="26" spans="1:35" ht="15">
      <c r="A26" s="1"/>
      <c r="B26" s="1"/>
      <c r="C26" s="17"/>
      <c r="D26" s="3"/>
      <c r="E26" s="4"/>
      <c r="F26" s="3"/>
      <c r="G26" s="3"/>
      <c r="H26" s="3"/>
      <c r="I26" s="3"/>
      <c r="J26" s="5"/>
      <c r="K26" s="3"/>
      <c r="L26" s="3"/>
      <c r="M26" s="3"/>
      <c r="N26" s="6"/>
      <c r="O26" s="3"/>
      <c r="P26" s="7"/>
      <c r="Q26" s="3"/>
      <c r="R26" s="8"/>
      <c r="S26" s="3"/>
      <c r="T26" s="8"/>
      <c r="U26" s="3"/>
      <c r="V26" s="8"/>
      <c r="W26" s="3"/>
      <c r="X26" s="8"/>
      <c r="Y26" s="9"/>
      <c r="Z26" s="3"/>
      <c r="AA26" s="3"/>
      <c r="AB26" s="3"/>
      <c r="AC26" s="10"/>
      <c r="AD26" s="11"/>
      <c r="AE26" s="12"/>
      <c r="AF26" s="13"/>
      <c r="AG26" s="14"/>
      <c r="AH26" s="18"/>
      <c r="AI26" s="19"/>
    </row>
  </sheetData>
  <sheetProtection/>
  <mergeCells count="4">
    <mergeCell ref="A1:AH1"/>
    <mergeCell ref="A2:AH2"/>
    <mergeCell ref="A3:B3"/>
    <mergeCell ref="G3:J3"/>
  </mergeCells>
  <dataValidations count="1">
    <dataValidation type="list" allowBlank="1" showInputMessage="1" showErrorMessage="1" sqref="Q6:Q26 S6:S26">
      <formula1>assenso</formula1>
    </dataValidation>
  </dataValidations>
  <printOptions/>
  <pageMargins left="0.25" right="0.25" top="0.75" bottom="0.75" header="0.3" footer="0.3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H25"/>
  <sheetViews>
    <sheetView tabSelected="1" zoomScalePageLayoutView="0" workbookViewId="0" topLeftCell="A5">
      <selection activeCell="AH11" sqref="AH11:AH15"/>
    </sheetView>
  </sheetViews>
  <sheetFormatPr defaultColWidth="9.140625" defaultRowHeight="15"/>
  <cols>
    <col min="1" max="1" width="13.421875" style="0" customWidth="1"/>
    <col min="2" max="2" width="12.7109375" style="0" customWidth="1"/>
    <col min="3" max="14" width="5.28125" style="0" customWidth="1"/>
    <col min="15" max="15" width="6.00390625" style="0" customWidth="1"/>
    <col min="16" max="16" width="5.28125" style="0" customWidth="1"/>
    <col min="17" max="17" width="5.28125" style="15" customWidth="1"/>
    <col min="18" max="28" width="5.28125" style="0" customWidth="1"/>
    <col min="29" max="29" width="7.57421875" style="0" customWidth="1"/>
    <col min="30" max="32" width="5.28125" style="0" customWidth="1"/>
    <col min="33" max="33" width="7.57421875" style="0" customWidth="1"/>
    <col min="34" max="34" width="5.28125" style="0" customWidth="1"/>
  </cols>
  <sheetData>
    <row r="1" spans="1:33" s="2" customFormat="1" ht="33.75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s="2" customFormat="1" ht="15" hidden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spans="1:17" s="2" customFormat="1" ht="15" hidden="1">
      <c r="A3" s="54"/>
      <c r="B3" s="54"/>
      <c r="C3" s="2" t="s">
        <v>41</v>
      </c>
      <c r="F3" s="53" t="s">
        <v>54</v>
      </c>
      <c r="G3" s="53"/>
      <c r="H3" s="53"/>
      <c r="I3" s="53"/>
      <c r="Q3" s="15"/>
    </row>
    <row r="4" ht="15" hidden="1">
      <c r="AH4" s="20"/>
    </row>
    <row r="5" spans="1:34" ht="159.75" customHeight="1">
      <c r="A5" s="22" t="s">
        <v>0</v>
      </c>
      <c r="B5" s="22" t="s">
        <v>1</v>
      </c>
      <c r="C5" s="23" t="s">
        <v>3</v>
      </c>
      <c r="D5" s="23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5" t="s">
        <v>10</v>
      </c>
      <c r="K5" s="25" t="s">
        <v>11</v>
      </c>
      <c r="L5" s="25" t="s">
        <v>12</v>
      </c>
      <c r="M5" s="25" t="s">
        <v>13</v>
      </c>
      <c r="N5" s="26" t="s">
        <v>14</v>
      </c>
      <c r="O5" s="26" t="s">
        <v>15</v>
      </c>
      <c r="P5" s="27" t="s">
        <v>16</v>
      </c>
      <c r="Q5" s="27" t="s">
        <v>17</v>
      </c>
      <c r="R5" s="27" t="s">
        <v>18</v>
      </c>
      <c r="S5" s="27" t="s">
        <v>19</v>
      </c>
      <c r="T5" s="27" t="s">
        <v>20</v>
      </c>
      <c r="U5" s="27" t="s">
        <v>21</v>
      </c>
      <c r="V5" s="27" t="s">
        <v>22</v>
      </c>
      <c r="W5" s="28" t="s">
        <v>23</v>
      </c>
      <c r="X5" s="27" t="s">
        <v>24</v>
      </c>
      <c r="Y5" s="29" t="s">
        <v>25</v>
      </c>
      <c r="Z5" s="30" t="s">
        <v>26</v>
      </c>
      <c r="AA5" s="30" t="s">
        <v>27</v>
      </c>
      <c r="AB5" s="30" t="s">
        <v>28</v>
      </c>
      <c r="AC5" s="31" t="s">
        <v>29</v>
      </c>
      <c r="AD5" s="29" t="s">
        <v>30</v>
      </c>
      <c r="AE5" s="27" t="s">
        <v>31</v>
      </c>
      <c r="AF5" s="30" t="s">
        <v>32</v>
      </c>
      <c r="AG5" s="32" t="s">
        <v>33</v>
      </c>
      <c r="AH5" s="21" t="s">
        <v>51</v>
      </c>
    </row>
    <row r="6" spans="1:34" ht="15">
      <c r="A6" s="33" t="s">
        <v>55</v>
      </c>
      <c r="B6" s="33" t="s">
        <v>56</v>
      </c>
      <c r="C6" s="34">
        <v>321</v>
      </c>
      <c r="D6" s="35">
        <f aca="true" t="shared" si="0" ref="D6:D25">C6*2</f>
        <v>642</v>
      </c>
      <c r="E6" s="34"/>
      <c r="F6" s="34"/>
      <c r="G6" s="34"/>
      <c r="H6" s="34"/>
      <c r="I6" s="36">
        <f aca="true" t="shared" si="1" ref="I6:I25">((E6*2)+F6+(G6*2/3)+H6)</f>
        <v>0</v>
      </c>
      <c r="J6" s="34">
        <v>5</v>
      </c>
      <c r="K6" s="34">
        <v>21</v>
      </c>
      <c r="L6" s="34">
        <v>0</v>
      </c>
      <c r="M6" s="37">
        <f aca="true" t="shared" si="2" ref="M6:M25">(J6*8)+(K6*12)+L6*4</f>
        <v>292</v>
      </c>
      <c r="N6" s="34"/>
      <c r="O6" s="38">
        <f aca="true" t="shared" si="3" ref="O6:O25">D6+I6+M6+N6</f>
        <v>934</v>
      </c>
      <c r="P6" s="34" t="s">
        <v>34</v>
      </c>
      <c r="Q6" s="39" t="str">
        <f aca="true" t="shared" si="4" ref="Q6:Q25">IF(P6="SI","24","0")</f>
        <v>24</v>
      </c>
      <c r="R6" s="34" t="s">
        <v>40</v>
      </c>
      <c r="S6" s="39" t="str">
        <f aca="true" t="shared" si="5" ref="S6:S25">IF(R6="SI","24","0")</f>
        <v>0</v>
      </c>
      <c r="T6" s="34"/>
      <c r="U6" s="39">
        <f aca="true" t="shared" si="6" ref="U6:U25">T6*16</f>
        <v>0</v>
      </c>
      <c r="V6" s="34"/>
      <c r="W6" s="39">
        <f aca="true" t="shared" si="7" ref="W6:W25">V6*12</f>
        <v>0</v>
      </c>
      <c r="X6" s="40">
        <f aca="true" t="shared" si="8" ref="X6:X25">Q6+S6+U6+W6</f>
        <v>24</v>
      </c>
      <c r="Y6" s="34">
        <v>40</v>
      </c>
      <c r="Z6" s="34">
        <v>0</v>
      </c>
      <c r="AA6" s="34"/>
      <c r="AB6" s="41">
        <f aca="true" t="shared" si="9" ref="AB6:AB25">Z6+AA6</f>
        <v>0</v>
      </c>
      <c r="AC6" s="42">
        <f aca="true" t="shared" si="10" ref="AC6:AC25">O6</f>
        <v>934</v>
      </c>
      <c r="AD6" s="43">
        <f aca="true" t="shared" si="11" ref="AD6:AD25">Y6</f>
        <v>40</v>
      </c>
      <c r="AE6" s="44">
        <f aca="true" t="shared" si="12" ref="AE6:AE25">X6</f>
        <v>24</v>
      </c>
      <c r="AF6" s="45">
        <f aca="true" t="shared" si="13" ref="AF6:AF25">AB6</f>
        <v>0</v>
      </c>
      <c r="AG6" s="46">
        <f aca="true" t="shared" si="14" ref="AG6:AG25">AC6+AD6+AE6+AF6</f>
        <v>998</v>
      </c>
      <c r="AH6" s="21" t="s">
        <v>52</v>
      </c>
    </row>
    <row r="7" spans="1:34" ht="15">
      <c r="A7" s="33" t="s">
        <v>57</v>
      </c>
      <c r="B7" s="33" t="s">
        <v>56</v>
      </c>
      <c r="C7" s="34">
        <v>249</v>
      </c>
      <c r="D7" s="35">
        <f t="shared" si="0"/>
        <v>498</v>
      </c>
      <c r="E7" s="34"/>
      <c r="F7" s="34">
        <v>27</v>
      </c>
      <c r="G7" s="34"/>
      <c r="H7" s="34"/>
      <c r="I7" s="36">
        <f t="shared" si="1"/>
        <v>27</v>
      </c>
      <c r="J7" s="34">
        <v>5</v>
      </c>
      <c r="K7" s="34">
        <v>10</v>
      </c>
      <c r="L7" s="34">
        <v>0</v>
      </c>
      <c r="M7" s="37">
        <f t="shared" si="2"/>
        <v>160</v>
      </c>
      <c r="N7" s="34"/>
      <c r="O7" s="38">
        <f t="shared" si="3"/>
        <v>685</v>
      </c>
      <c r="P7" s="34" t="s">
        <v>34</v>
      </c>
      <c r="Q7" s="39" t="str">
        <f t="shared" si="4"/>
        <v>24</v>
      </c>
      <c r="R7" s="34" t="s">
        <v>40</v>
      </c>
      <c r="S7" s="39" t="str">
        <f t="shared" si="5"/>
        <v>0</v>
      </c>
      <c r="T7" s="34"/>
      <c r="U7" s="39">
        <f t="shared" si="6"/>
        <v>0</v>
      </c>
      <c r="V7" s="34"/>
      <c r="W7" s="39">
        <f t="shared" si="7"/>
        <v>0</v>
      </c>
      <c r="X7" s="40">
        <f t="shared" si="8"/>
        <v>24</v>
      </c>
      <c r="Y7" s="34">
        <v>40</v>
      </c>
      <c r="Z7" s="34">
        <v>0</v>
      </c>
      <c r="AA7" s="34"/>
      <c r="AB7" s="41">
        <f t="shared" si="9"/>
        <v>0</v>
      </c>
      <c r="AC7" s="42">
        <f t="shared" si="10"/>
        <v>685</v>
      </c>
      <c r="AD7" s="43">
        <f t="shared" si="11"/>
        <v>40</v>
      </c>
      <c r="AE7" s="44">
        <f t="shared" si="12"/>
        <v>24</v>
      </c>
      <c r="AF7" s="45">
        <f t="shared" si="13"/>
        <v>0</v>
      </c>
      <c r="AG7" s="46">
        <f t="shared" si="14"/>
        <v>749</v>
      </c>
      <c r="AH7" s="21" t="s">
        <v>52</v>
      </c>
    </row>
    <row r="8" spans="1:34" ht="15">
      <c r="A8" s="33" t="s">
        <v>58</v>
      </c>
      <c r="B8" s="33" t="s">
        <v>59</v>
      </c>
      <c r="C8" s="34">
        <v>93</v>
      </c>
      <c r="D8" s="35">
        <f t="shared" si="0"/>
        <v>186</v>
      </c>
      <c r="E8" s="34"/>
      <c r="F8" s="34">
        <v>48</v>
      </c>
      <c r="G8" s="34">
        <v>57</v>
      </c>
      <c r="H8" s="34"/>
      <c r="I8" s="36">
        <f t="shared" si="1"/>
        <v>86</v>
      </c>
      <c r="J8" s="34">
        <v>5</v>
      </c>
      <c r="K8" s="34">
        <v>1</v>
      </c>
      <c r="L8" s="34">
        <v>0</v>
      </c>
      <c r="M8" s="37">
        <f t="shared" si="2"/>
        <v>52</v>
      </c>
      <c r="N8" s="34"/>
      <c r="O8" s="38">
        <f t="shared" si="3"/>
        <v>324</v>
      </c>
      <c r="P8" s="34" t="s">
        <v>34</v>
      </c>
      <c r="Q8" s="39" t="str">
        <f t="shared" si="4"/>
        <v>24</v>
      </c>
      <c r="R8" s="34" t="s">
        <v>40</v>
      </c>
      <c r="S8" s="39" t="str">
        <f t="shared" si="5"/>
        <v>0</v>
      </c>
      <c r="T8" s="34"/>
      <c r="U8" s="39">
        <f t="shared" si="6"/>
        <v>0</v>
      </c>
      <c r="V8" s="34"/>
      <c r="W8" s="39">
        <f t="shared" si="7"/>
        <v>0</v>
      </c>
      <c r="X8" s="40">
        <f t="shared" si="8"/>
        <v>24</v>
      </c>
      <c r="Y8" s="34"/>
      <c r="Z8" s="34">
        <v>0</v>
      </c>
      <c r="AA8" s="34"/>
      <c r="AB8" s="41">
        <f t="shared" si="9"/>
        <v>0</v>
      </c>
      <c r="AC8" s="42">
        <f t="shared" si="10"/>
        <v>324</v>
      </c>
      <c r="AD8" s="43">
        <f t="shared" si="11"/>
        <v>0</v>
      </c>
      <c r="AE8" s="44">
        <f t="shared" si="12"/>
        <v>24</v>
      </c>
      <c r="AF8" s="45">
        <f t="shared" si="13"/>
        <v>0</v>
      </c>
      <c r="AG8" s="46">
        <f t="shared" si="14"/>
        <v>348</v>
      </c>
      <c r="AH8" s="21" t="s">
        <v>53</v>
      </c>
    </row>
    <row r="9" spans="1:34" s="52" customFormat="1" ht="15">
      <c r="A9" s="33" t="s">
        <v>42</v>
      </c>
      <c r="B9" s="33" t="s">
        <v>56</v>
      </c>
      <c r="C9" s="34">
        <v>57</v>
      </c>
      <c r="D9" s="35">
        <f>C9*2</f>
        <v>114</v>
      </c>
      <c r="E9" s="34"/>
      <c r="F9" s="34">
        <v>48</v>
      </c>
      <c r="G9" s="34">
        <v>75</v>
      </c>
      <c r="H9" s="34"/>
      <c r="I9" s="36">
        <f>((E9*2)+F9+(G9*2/3)+H9)</f>
        <v>98</v>
      </c>
      <c r="J9" s="34">
        <v>1</v>
      </c>
      <c r="K9" s="34"/>
      <c r="L9" s="34">
        <v>2</v>
      </c>
      <c r="M9" s="37">
        <f>(J9*8)+(K9*12)+L9*4</f>
        <v>16</v>
      </c>
      <c r="N9" s="34"/>
      <c r="O9" s="38">
        <f>D9+I9+M9+N9</f>
        <v>228</v>
      </c>
      <c r="P9" s="34" t="s">
        <v>34</v>
      </c>
      <c r="Q9" s="39" t="str">
        <f>IF(P9="SI","24","0")</f>
        <v>24</v>
      </c>
      <c r="R9" s="34" t="s">
        <v>40</v>
      </c>
      <c r="S9" s="39" t="str">
        <f>IF(R9="SI","24","0")</f>
        <v>0</v>
      </c>
      <c r="T9" s="34"/>
      <c r="U9" s="39">
        <f>T9*16</f>
        <v>0</v>
      </c>
      <c r="V9" s="34"/>
      <c r="W9" s="39">
        <f>V9*12</f>
        <v>0</v>
      </c>
      <c r="X9" s="40">
        <f>Q9+S9+U9+W9</f>
        <v>24</v>
      </c>
      <c r="Y9" s="34"/>
      <c r="Z9" s="34">
        <v>0</v>
      </c>
      <c r="AA9" s="34"/>
      <c r="AB9" s="41">
        <f>Z9+AA9</f>
        <v>0</v>
      </c>
      <c r="AC9" s="42">
        <f>O9</f>
        <v>228</v>
      </c>
      <c r="AD9" s="43">
        <f>Y9</f>
        <v>0</v>
      </c>
      <c r="AE9" s="44">
        <f>X9</f>
        <v>24</v>
      </c>
      <c r="AF9" s="45">
        <f>AB9</f>
        <v>0</v>
      </c>
      <c r="AG9" s="46">
        <f>AC9+AD9+AE9+AF9</f>
        <v>252</v>
      </c>
      <c r="AH9" s="21" t="s">
        <v>53</v>
      </c>
    </row>
    <row r="10" spans="1:34" ht="15">
      <c r="A10" s="33" t="s">
        <v>60</v>
      </c>
      <c r="B10" s="33" t="s">
        <v>61</v>
      </c>
      <c r="C10" s="34">
        <v>57</v>
      </c>
      <c r="D10" s="35">
        <f t="shared" si="0"/>
        <v>114</v>
      </c>
      <c r="E10" s="34"/>
      <c r="F10" s="34">
        <v>48</v>
      </c>
      <c r="G10" s="34">
        <v>78</v>
      </c>
      <c r="H10" s="34"/>
      <c r="I10" s="36">
        <f t="shared" si="1"/>
        <v>100</v>
      </c>
      <c r="J10" s="34">
        <v>3</v>
      </c>
      <c r="K10" s="34"/>
      <c r="L10" s="34">
        <v>0</v>
      </c>
      <c r="M10" s="37">
        <f t="shared" si="2"/>
        <v>24</v>
      </c>
      <c r="N10" s="34"/>
      <c r="O10" s="38">
        <f t="shared" si="3"/>
        <v>238</v>
      </c>
      <c r="P10" s="34" t="s">
        <v>40</v>
      </c>
      <c r="Q10" s="39" t="str">
        <f t="shared" si="4"/>
        <v>0</v>
      </c>
      <c r="R10" s="34" t="s">
        <v>40</v>
      </c>
      <c r="S10" s="39" t="str">
        <f t="shared" si="5"/>
        <v>0</v>
      </c>
      <c r="T10" s="34"/>
      <c r="U10" s="39">
        <f t="shared" si="6"/>
        <v>0</v>
      </c>
      <c r="V10" s="34"/>
      <c r="W10" s="39">
        <f t="shared" si="7"/>
        <v>0</v>
      </c>
      <c r="X10" s="40">
        <f t="shared" si="8"/>
        <v>0</v>
      </c>
      <c r="Y10" s="34"/>
      <c r="Z10" s="34">
        <v>0</v>
      </c>
      <c r="AA10" s="34"/>
      <c r="AB10" s="41">
        <f t="shared" si="9"/>
        <v>0</v>
      </c>
      <c r="AC10" s="42">
        <f t="shared" si="10"/>
        <v>238</v>
      </c>
      <c r="AD10" s="43">
        <f t="shared" si="11"/>
        <v>0</v>
      </c>
      <c r="AE10" s="44">
        <f t="shared" si="12"/>
        <v>0</v>
      </c>
      <c r="AF10" s="45">
        <f t="shared" si="13"/>
        <v>0</v>
      </c>
      <c r="AG10" s="46">
        <f t="shared" si="14"/>
        <v>238</v>
      </c>
      <c r="AH10" s="21" t="s">
        <v>64</v>
      </c>
    </row>
    <row r="11" spans="1:34" ht="15">
      <c r="A11" s="33" t="s">
        <v>62</v>
      </c>
      <c r="B11" s="33" t="s">
        <v>63</v>
      </c>
      <c r="C11" s="34">
        <v>57</v>
      </c>
      <c r="D11" s="35">
        <f t="shared" si="0"/>
        <v>114</v>
      </c>
      <c r="E11" s="34"/>
      <c r="F11" s="34">
        <v>48</v>
      </c>
      <c r="G11" s="34">
        <v>73</v>
      </c>
      <c r="H11" s="34"/>
      <c r="I11" s="36">
        <f t="shared" si="1"/>
        <v>96.66666666666666</v>
      </c>
      <c r="J11" s="34">
        <v>3</v>
      </c>
      <c r="K11" s="34"/>
      <c r="L11" s="34">
        <v>0</v>
      </c>
      <c r="M11" s="37">
        <f t="shared" si="2"/>
        <v>24</v>
      </c>
      <c r="N11" s="34"/>
      <c r="O11" s="38">
        <f t="shared" si="3"/>
        <v>234.66666666666666</v>
      </c>
      <c r="P11" s="34" t="s">
        <v>40</v>
      </c>
      <c r="Q11" s="39" t="str">
        <f t="shared" si="4"/>
        <v>0</v>
      </c>
      <c r="R11" s="34" t="s">
        <v>40</v>
      </c>
      <c r="S11" s="39" t="str">
        <f t="shared" si="5"/>
        <v>0</v>
      </c>
      <c r="T11" s="34"/>
      <c r="U11" s="39">
        <f t="shared" si="6"/>
        <v>0</v>
      </c>
      <c r="V11" s="34"/>
      <c r="W11" s="39">
        <f t="shared" si="7"/>
        <v>0</v>
      </c>
      <c r="X11" s="40">
        <f t="shared" si="8"/>
        <v>0</v>
      </c>
      <c r="Y11" s="34"/>
      <c r="Z11" s="34">
        <v>0</v>
      </c>
      <c r="AA11" s="34"/>
      <c r="AB11" s="41">
        <f t="shared" si="9"/>
        <v>0</v>
      </c>
      <c r="AC11" s="42">
        <f t="shared" si="10"/>
        <v>234.66666666666666</v>
      </c>
      <c r="AD11" s="43">
        <f t="shared" si="11"/>
        <v>0</v>
      </c>
      <c r="AE11" s="44">
        <f t="shared" si="12"/>
        <v>0</v>
      </c>
      <c r="AF11" s="45">
        <f t="shared" si="13"/>
        <v>0</v>
      </c>
      <c r="AG11" s="46">
        <f t="shared" si="14"/>
        <v>234.66666666666666</v>
      </c>
      <c r="AH11" s="21" t="s">
        <v>53</v>
      </c>
    </row>
    <row r="12" spans="1:34" ht="15">
      <c r="A12" s="33" t="s">
        <v>55</v>
      </c>
      <c r="B12" s="33" t="s">
        <v>42</v>
      </c>
      <c r="C12" s="34">
        <v>297</v>
      </c>
      <c r="D12" s="35">
        <f t="shared" si="0"/>
        <v>594</v>
      </c>
      <c r="E12" s="34"/>
      <c r="F12" s="34">
        <v>31</v>
      </c>
      <c r="G12" s="34"/>
      <c r="H12" s="34"/>
      <c r="I12" s="36">
        <f t="shared" si="1"/>
        <v>31</v>
      </c>
      <c r="J12" s="34">
        <v>5</v>
      </c>
      <c r="K12" s="34">
        <v>7</v>
      </c>
      <c r="L12" s="34">
        <v>6</v>
      </c>
      <c r="M12" s="37">
        <f t="shared" si="2"/>
        <v>148</v>
      </c>
      <c r="N12" s="34"/>
      <c r="O12" s="38">
        <f t="shared" si="3"/>
        <v>773</v>
      </c>
      <c r="P12" s="34" t="s">
        <v>40</v>
      </c>
      <c r="Q12" s="39" t="str">
        <f t="shared" si="4"/>
        <v>0</v>
      </c>
      <c r="R12" s="34" t="s">
        <v>40</v>
      </c>
      <c r="S12" s="39" t="str">
        <f t="shared" si="5"/>
        <v>0</v>
      </c>
      <c r="T12" s="34"/>
      <c r="U12" s="39">
        <f t="shared" si="6"/>
        <v>0</v>
      </c>
      <c r="V12" s="34"/>
      <c r="W12" s="39">
        <f t="shared" si="7"/>
        <v>0</v>
      </c>
      <c r="X12" s="40">
        <f t="shared" si="8"/>
        <v>0</v>
      </c>
      <c r="Y12" s="34">
        <v>40</v>
      </c>
      <c r="Z12" s="34">
        <v>0</v>
      </c>
      <c r="AA12" s="34">
        <v>12</v>
      </c>
      <c r="AB12" s="41">
        <f t="shared" si="9"/>
        <v>12</v>
      </c>
      <c r="AC12" s="42">
        <f t="shared" si="10"/>
        <v>773</v>
      </c>
      <c r="AD12" s="43">
        <f t="shared" si="11"/>
        <v>40</v>
      </c>
      <c r="AE12" s="44">
        <f t="shared" si="12"/>
        <v>0</v>
      </c>
      <c r="AF12" s="45">
        <f t="shared" si="13"/>
        <v>12</v>
      </c>
      <c r="AG12" s="46">
        <f t="shared" si="14"/>
        <v>825</v>
      </c>
      <c r="AH12" s="21" t="s">
        <v>53</v>
      </c>
    </row>
    <row r="13" spans="1:34" ht="15">
      <c r="A13" s="33" t="s">
        <v>65</v>
      </c>
      <c r="B13" s="33" t="s">
        <v>66</v>
      </c>
      <c r="C13" s="34">
        <v>213</v>
      </c>
      <c r="D13" s="35">
        <f t="shared" si="0"/>
        <v>426</v>
      </c>
      <c r="E13" s="34"/>
      <c r="F13" s="34">
        <v>31</v>
      </c>
      <c r="G13" s="34"/>
      <c r="H13" s="34"/>
      <c r="I13" s="36">
        <f t="shared" si="1"/>
        <v>31</v>
      </c>
      <c r="J13" s="34">
        <v>5</v>
      </c>
      <c r="K13" s="34">
        <v>10</v>
      </c>
      <c r="L13" s="34"/>
      <c r="M13" s="37">
        <f t="shared" si="2"/>
        <v>160</v>
      </c>
      <c r="N13" s="34"/>
      <c r="O13" s="38">
        <f t="shared" si="3"/>
        <v>617</v>
      </c>
      <c r="P13" s="34" t="s">
        <v>40</v>
      </c>
      <c r="Q13" s="39" t="str">
        <f t="shared" si="4"/>
        <v>0</v>
      </c>
      <c r="R13" s="34" t="s">
        <v>40</v>
      </c>
      <c r="S13" s="39" t="str">
        <f t="shared" si="5"/>
        <v>0</v>
      </c>
      <c r="T13" s="34"/>
      <c r="U13" s="39">
        <f t="shared" si="6"/>
        <v>0</v>
      </c>
      <c r="V13" s="34"/>
      <c r="W13" s="39">
        <f t="shared" si="7"/>
        <v>0</v>
      </c>
      <c r="X13" s="40">
        <f t="shared" si="8"/>
        <v>0</v>
      </c>
      <c r="Y13" s="34">
        <v>40</v>
      </c>
      <c r="Z13" s="34">
        <v>0</v>
      </c>
      <c r="AA13" s="34"/>
      <c r="AB13" s="41">
        <f t="shared" si="9"/>
        <v>0</v>
      </c>
      <c r="AC13" s="42">
        <f t="shared" si="10"/>
        <v>617</v>
      </c>
      <c r="AD13" s="43">
        <f t="shared" si="11"/>
        <v>40</v>
      </c>
      <c r="AE13" s="44">
        <f t="shared" si="12"/>
        <v>0</v>
      </c>
      <c r="AF13" s="45">
        <f t="shared" si="13"/>
        <v>0</v>
      </c>
      <c r="AG13" s="46">
        <f t="shared" si="14"/>
        <v>657</v>
      </c>
      <c r="AH13" s="21" t="s">
        <v>53</v>
      </c>
    </row>
    <row r="14" spans="1:34" ht="15">
      <c r="A14" s="33" t="s">
        <v>42</v>
      </c>
      <c r="B14" s="33" t="s">
        <v>67</v>
      </c>
      <c r="C14" s="34">
        <v>189</v>
      </c>
      <c r="D14" s="35">
        <f t="shared" si="0"/>
        <v>378</v>
      </c>
      <c r="E14" s="34"/>
      <c r="F14" s="34">
        <v>48</v>
      </c>
      <c r="G14" s="34">
        <v>29</v>
      </c>
      <c r="H14" s="34"/>
      <c r="I14" s="36">
        <f t="shared" si="1"/>
        <v>67.33333333333333</v>
      </c>
      <c r="J14" s="34">
        <v>5</v>
      </c>
      <c r="K14" s="34">
        <v>4</v>
      </c>
      <c r="L14" s="34">
        <v>4</v>
      </c>
      <c r="M14" s="37">
        <f t="shared" si="2"/>
        <v>104</v>
      </c>
      <c r="N14" s="34"/>
      <c r="O14" s="38">
        <f t="shared" si="3"/>
        <v>549.3333333333333</v>
      </c>
      <c r="P14" s="34" t="s">
        <v>34</v>
      </c>
      <c r="Q14" s="39" t="str">
        <f t="shared" si="4"/>
        <v>24</v>
      </c>
      <c r="R14" s="34" t="s">
        <v>40</v>
      </c>
      <c r="S14" s="39" t="str">
        <f t="shared" si="5"/>
        <v>0</v>
      </c>
      <c r="T14" s="34"/>
      <c r="U14" s="39">
        <f t="shared" si="6"/>
        <v>0</v>
      </c>
      <c r="V14" s="34"/>
      <c r="W14" s="39">
        <f t="shared" si="7"/>
        <v>0</v>
      </c>
      <c r="X14" s="40">
        <f t="shared" si="8"/>
        <v>24</v>
      </c>
      <c r="Y14" s="34"/>
      <c r="Z14" s="34">
        <v>0</v>
      </c>
      <c r="AA14" s="34"/>
      <c r="AB14" s="41">
        <f t="shared" si="9"/>
        <v>0</v>
      </c>
      <c r="AC14" s="42">
        <f t="shared" si="10"/>
        <v>549.3333333333333</v>
      </c>
      <c r="AD14" s="43">
        <f t="shared" si="11"/>
        <v>0</v>
      </c>
      <c r="AE14" s="44">
        <f t="shared" si="12"/>
        <v>24</v>
      </c>
      <c r="AF14" s="45">
        <f t="shared" si="13"/>
        <v>0</v>
      </c>
      <c r="AG14" s="46">
        <f t="shared" si="14"/>
        <v>573.3333333333333</v>
      </c>
      <c r="AH14" s="21" t="s">
        <v>53</v>
      </c>
    </row>
    <row r="15" spans="1:34" s="51" customFormat="1" ht="15">
      <c r="A15" s="33" t="s">
        <v>62</v>
      </c>
      <c r="B15" s="33" t="s">
        <v>43</v>
      </c>
      <c r="C15" s="34">
        <v>21</v>
      </c>
      <c r="D15" s="35">
        <f t="shared" si="0"/>
        <v>42</v>
      </c>
      <c r="E15" s="34"/>
      <c r="F15" s="34">
        <v>48</v>
      </c>
      <c r="G15" s="34">
        <v>101</v>
      </c>
      <c r="H15" s="34"/>
      <c r="I15" s="36">
        <f t="shared" si="1"/>
        <v>115.33333333333333</v>
      </c>
      <c r="J15" s="34"/>
      <c r="K15" s="34"/>
      <c r="L15" s="34"/>
      <c r="M15" s="37">
        <f t="shared" si="2"/>
        <v>0</v>
      </c>
      <c r="N15" s="34"/>
      <c r="O15" s="38">
        <f t="shared" si="3"/>
        <v>157.33333333333331</v>
      </c>
      <c r="P15" s="34" t="s">
        <v>40</v>
      </c>
      <c r="Q15" s="39"/>
      <c r="R15" s="34" t="s">
        <v>40</v>
      </c>
      <c r="S15" s="39"/>
      <c r="T15" s="34"/>
      <c r="U15" s="39">
        <v>0</v>
      </c>
      <c r="V15" s="34"/>
      <c r="W15" s="39">
        <v>0</v>
      </c>
      <c r="X15" s="40">
        <f t="shared" si="8"/>
        <v>0</v>
      </c>
      <c r="Y15" s="34"/>
      <c r="Z15" s="34">
        <v>0</v>
      </c>
      <c r="AA15" s="34"/>
      <c r="AB15" s="41">
        <f t="shared" si="9"/>
        <v>0</v>
      </c>
      <c r="AC15" s="42">
        <f t="shared" si="10"/>
        <v>157.33333333333331</v>
      </c>
      <c r="AD15" s="43">
        <f t="shared" si="11"/>
        <v>0</v>
      </c>
      <c r="AE15" s="44">
        <f t="shared" si="12"/>
        <v>0</v>
      </c>
      <c r="AF15" s="45">
        <f t="shared" si="13"/>
        <v>0</v>
      </c>
      <c r="AG15" s="46">
        <f t="shared" si="14"/>
        <v>157.33333333333331</v>
      </c>
      <c r="AH15" s="21" t="s">
        <v>53</v>
      </c>
    </row>
    <row r="16" spans="1:34" ht="15">
      <c r="A16" s="33" t="s">
        <v>68</v>
      </c>
      <c r="B16" s="33" t="s">
        <v>69</v>
      </c>
      <c r="C16" s="34">
        <v>309</v>
      </c>
      <c r="D16" s="35">
        <f t="shared" si="0"/>
        <v>618</v>
      </c>
      <c r="E16" s="34"/>
      <c r="F16" s="34">
        <v>48</v>
      </c>
      <c r="G16" s="34">
        <v>27</v>
      </c>
      <c r="H16" s="34"/>
      <c r="I16" s="36">
        <f t="shared" si="1"/>
        <v>66</v>
      </c>
      <c r="J16" s="34">
        <v>5</v>
      </c>
      <c r="K16" s="34">
        <v>7</v>
      </c>
      <c r="L16" s="34">
        <v>8</v>
      </c>
      <c r="M16" s="37">
        <f t="shared" si="2"/>
        <v>156</v>
      </c>
      <c r="N16" s="34"/>
      <c r="O16" s="38">
        <f t="shared" si="3"/>
        <v>840</v>
      </c>
      <c r="P16" s="34" t="s">
        <v>34</v>
      </c>
      <c r="Q16" s="39" t="str">
        <f t="shared" si="4"/>
        <v>24</v>
      </c>
      <c r="R16" s="34" t="s">
        <v>40</v>
      </c>
      <c r="S16" s="39" t="str">
        <f t="shared" si="5"/>
        <v>0</v>
      </c>
      <c r="T16" s="34"/>
      <c r="U16" s="39">
        <f t="shared" si="6"/>
        <v>0</v>
      </c>
      <c r="V16" s="34"/>
      <c r="W16" s="39">
        <f t="shared" si="7"/>
        <v>0</v>
      </c>
      <c r="X16" s="40">
        <f t="shared" si="8"/>
        <v>24</v>
      </c>
      <c r="Y16" s="34">
        <v>40</v>
      </c>
      <c r="Z16" s="34">
        <v>0</v>
      </c>
      <c r="AA16" s="34"/>
      <c r="AB16" s="41">
        <f t="shared" si="9"/>
        <v>0</v>
      </c>
      <c r="AC16" s="42">
        <f t="shared" si="10"/>
        <v>840</v>
      </c>
      <c r="AD16" s="43">
        <f t="shared" si="11"/>
        <v>40</v>
      </c>
      <c r="AE16" s="44">
        <f t="shared" si="12"/>
        <v>24</v>
      </c>
      <c r="AF16" s="45">
        <f t="shared" si="13"/>
        <v>0</v>
      </c>
      <c r="AG16" s="46">
        <f t="shared" si="14"/>
        <v>904</v>
      </c>
      <c r="AH16" s="21"/>
    </row>
    <row r="17" spans="1:34" s="51" customFormat="1" ht="15">
      <c r="A17" s="33" t="s">
        <v>74</v>
      </c>
      <c r="B17" s="33" t="s">
        <v>90</v>
      </c>
      <c r="C17" s="34">
        <v>333</v>
      </c>
      <c r="D17" s="35">
        <f t="shared" si="0"/>
        <v>666</v>
      </c>
      <c r="E17" s="34"/>
      <c r="F17" s="34">
        <v>8</v>
      </c>
      <c r="G17" s="34"/>
      <c r="H17" s="34"/>
      <c r="I17" s="36">
        <f t="shared" si="1"/>
        <v>8</v>
      </c>
      <c r="J17" s="34">
        <v>5</v>
      </c>
      <c r="K17" s="34">
        <v>9</v>
      </c>
      <c r="L17" s="34">
        <v>1</v>
      </c>
      <c r="M17" s="37">
        <f t="shared" si="2"/>
        <v>152</v>
      </c>
      <c r="N17" s="34"/>
      <c r="O17" s="38">
        <f t="shared" si="3"/>
        <v>826</v>
      </c>
      <c r="P17" s="34" t="s">
        <v>40</v>
      </c>
      <c r="Q17" s="39">
        <v>0</v>
      </c>
      <c r="R17" s="34" t="s">
        <v>40</v>
      </c>
      <c r="S17" s="39">
        <v>0</v>
      </c>
      <c r="T17" s="34"/>
      <c r="U17" s="39">
        <v>0</v>
      </c>
      <c r="V17" s="34">
        <v>2</v>
      </c>
      <c r="W17" s="39">
        <v>24</v>
      </c>
      <c r="X17" s="40">
        <v>24</v>
      </c>
      <c r="Y17" s="34">
        <v>40</v>
      </c>
      <c r="Z17" s="34">
        <v>0</v>
      </c>
      <c r="AA17" s="34"/>
      <c r="AB17" s="41">
        <v>0</v>
      </c>
      <c r="AC17" s="42">
        <f t="shared" si="10"/>
        <v>826</v>
      </c>
      <c r="AD17" s="43">
        <f t="shared" si="11"/>
        <v>40</v>
      </c>
      <c r="AE17" s="44">
        <v>24</v>
      </c>
      <c r="AF17" s="45">
        <f t="shared" si="13"/>
        <v>0</v>
      </c>
      <c r="AG17" s="46">
        <f t="shared" si="14"/>
        <v>890</v>
      </c>
      <c r="AH17" s="21"/>
    </row>
    <row r="18" spans="1:34" ht="15">
      <c r="A18" s="33" t="s">
        <v>70</v>
      </c>
      <c r="B18" s="33" t="s">
        <v>71</v>
      </c>
      <c r="C18" s="34">
        <v>273</v>
      </c>
      <c r="D18" s="35">
        <f t="shared" si="0"/>
        <v>546</v>
      </c>
      <c r="E18" s="34"/>
      <c r="F18" s="34"/>
      <c r="G18" s="34"/>
      <c r="H18" s="34"/>
      <c r="I18" s="36">
        <f t="shared" si="1"/>
        <v>0</v>
      </c>
      <c r="J18" s="34">
        <v>5</v>
      </c>
      <c r="K18" s="34">
        <v>17</v>
      </c>
      <c r="L18" s="34">
        <v>0</v>
      </c>
      <c r="M18" s="37">
        <f t="shared" si="2"/>
        <v>244</v>
      </c>
      <c r="N18" s="34">
        <v>15</v>
      </c>
      <c r="O18" s="38">
        <f t="shared" si="3"/>
        <v>805</v>
      </c>
      <c r="P18" s="34" t="s">
        <v>34</v>
      </c>
      <c r="Q18" s="39" t="str">
        <f t="shared" si="4"/>
        <v>24</v>
      </c>
      <c r="R18" s="34" t="s">
        <v>40</v>
      </c>
      <c r="S18" s="39" t="str">
        <f t="shared" si="5"/>
        <v>0</v>
      </c>
      <c r="T18" s="34"/>
      <c r="U18" s="39">
        <f t="shared" si="6"/>
        <v>0</v>
      </c>
      <c r="V18" s="34"/>
      <c r="W18" s="39">
        <f t="shared" si="7"/>
        <v>0</v>
      </c>
      <c r="X18" s="40">
        <f t="shared" si="8"/>
        <v>24</v>
      </c>
      <c r="Y18" s="34">
        <v>40</v>
      </c>
      <c r="Z18" s="34">
        <v>0</v>
      </c>
      <c r="AA18" s="34"/>
      <c r="AB18" s="41">
        <f t="shared" si="9"/>
        <v>0</v>
      </c>
      <c r="AC18" s="42">
        <f t="shared" si="10"/>
        <v>805</v>
      </c>
      <c r="AD18" s="43">
        <f t="shared" si="11"/>
        <v>40</v>
      </c>
      <c r="AE18" s="44">
        <f t="shared" si="12"/>
        <v>24</v>
      </c>
      <c r="AF18" s="45">
        <f t="shared" si="13"/>
        <v>0</v>
      </c>
      <c r="AG18" s="46">
        <f t="shared" si="14"/>
        <v>869</v>
      </c>
      <c r="AH18" s="21"/>
    </row>
    <row r="19" spans="1:34" ht="15">
      <c r="A19" s="33" t="s">
        <v>72</v>
      </c>
      <c r="B19" s="33" t="s">
        <v>73</v>
      </c>
      <c r="C19" s="34">
        <v>261</v>
      </c>
      <c r="D19" s="35">
        <f t="shared" si="0"/>
        <v>522</v>
      </c>
      <c r="E19" s="34"/>
      <c r="F19" s="34">
        <v>43</v>
      </c>
      <c r="G19" s="34"/>
      <c r="H19" s="34"/>
      <c r="I19" s="36">
        <f t="shared" si="1"/>
        <v>43</v>
      </c>
      <c r="J19" s="34">
        <v>5</v>
      </c>
      <c r="K19" s="34">
        <v>7</v>
      </c>
      <c r="L19" s="34">
        <v>3</v>
      </c>
      <c r="M19" s="37">
        <f t="shared" si="2"/>
        <v>136</v>
      </c>
      <c r="N19" s="34"/>
      <c r="O19" s="38">
        <f t="shared" si="3"/>
        <v>701</v>
      </c>
      <c r="P19" s="34" t="s">
        <v>34</v>
      </c>
      <c r="Q19" s="39" t="str">
        <f t="shared" si="4"/>
        <v>24</v>
      </c>
      <c r="R19" s="34" t="s">
        <v>40</v>
      </c>
      <c r="S19" s="39" t="str">
        <f t="shared" si="5"/>
        <v>0</v>
      </c>
      <c r="T19" s="34"/>
      <c r="U19" s="39">
        <f t="shared" si="6"/>
        <v>0</v>
      </c>
      <c r="V19" s="34"/>
      <c r="W19" s="39">
        <f t="shared" si="7"/>
        <v>0</v>
      </c>
      <c r="X19" s="40">
        <f t="shared" si="8"/>
        <v>24</v>
      </c>
      <c r="Y19" s="34">
        <v>40</v>
      </c>
      <c r="Z19" s="34">
        <v>0</v>
      </c>
      <c r="AA19" s="34"/>
      <c r="AB19" s="41">
        <f t="shared" si="9"/>
        <v>0</v>
      </c>
      <c r="AC19" s="42">
        <f t="shared" si="10"/>
        <v>701</v>
      </c>
      <c r="AD19" s="43">
        <f t="shared" si="11"/>
        <v>40</v>
      </c>
      <c r="AE19" s="44">
        <f t="shared" si="12"/>
        <v>24</v>
      </c>
      <c r="AF19" s="45">
        <f t="shared" si="13"/>
        <v>0</v>
      </c>
      <c r="AG19" s="46">
        <f t="shared" si="14"/>
        <v>765</v>
      </c>
      <c r="AH19" s="21"/>
    </row>
    <row r="20" spans="1:34" ht="15">
      <c r="A20" s="33" t="s">
        <v>74</v>
      </c>
      <c r="B20" s="33" t="s">
        <v>75</v>
      </c>
      <c r="C20" s="34">
        <v>249</v>
      </c>
      <c r="D20" s="35">
        <f t="shared" si="0"/>
        <v>498</v>
      </c>
      <c r="E20" s="34"/>
      <c r="F20" s="34">
        <v>33</v>
      </c>
      <c r="G20" s="34"/>
      <c r="H20" s="34"/>
      <c r="I20" s="36">
        <f t="shared" si="1"/>
        <v>33</v>
      </c>
      <c r="J20" s="34">
        <v>5</v>
      </c>
      <c r="K20" s="34">
        <v>10</v>
      </c>
      <c r="L20" s="34">
        <v>0</v>
      </c>
      <c r="M20" s="37">
        <f t="shared" si="2"/>
        <v>160</v>
      </c>
      <c r="N20" s="34"/>
      <c r="O20" s="38">
        <f t="shared" si="3"/>
        <v>691</v>
      </c>
      <c r="P20" s="34" t="s">
        <v>34</v>
      </c>
      <c r="Q20" s="39" t="str">
        <f t="shared" si="4"/>
        <v>24</v>
      </c>
      <c r="R20" s="34" t="s">
        <v>40</v>
      </c>
      <c r="S20" s="39" t="str">
        <f t="shared" si="5"/>
        <v>0</v>
      </c>
      <c r="T20" s="34"/>
      <c r="U20" s="39">
        <f t="shared" si="6"/>
        <v>0</v>
      </c>
      <c r="V20" s="34"/>
      <c r="W20" s="39">
        <f t="shared" si="7"/>
        <v>0</v>
      </c>
      <c r="X20" s="40">
        <f t="shared" si="8"/>
        <v>24</v>
      </c>
      <c r="Y20" s="34">
        <v>40</v>
      </c>
      <c r="Z20" s="34">
        <v>0</v>
      </c>
      <c r="AA20" s="34"/>
      <c r="AB20" s="41">
        <f t="shared" si="9"/>
        <v>0</v>
      </c>
      <c r="AC20" s="42">
        <f t="shared" si="10"/>
        <v>691</v>
      </c>
      <c r="AD20" s="43">
        <f t="shared" si="11"/>
        <v>40</v>
      </c>
      <c r="AE20" s="44">
        <f t="shared" si="12"/>
        <v>24</v>
      </c>
      <c r="AF20" s="45">
        <f t="shared" si="13"/>
        <v>0</v>
      </c>
      <c r="AG20" s="46">
        <f t="shared" si="14"/>
        <v>755</v>
      </c>
      <c r="AH20" s="21"/>
    </row>
    <row r="21" spans="1:34" ht="15">
      <c r="A21" s="33" t="s">
        <v>76</v>
      </c>
      <c r="B21" s="33" t="s">
        <v>77</v>
      </c>
      <c r="C21" s="34">
        <v>201</v>
      </c>
      <c r="D21" s="35">
        <f t="shared" si="0"/>
        <v>402</v>
      </c>
      <c r="E21" s="34"/>
      <c r="F21" s="34">
        <v>35</v>
      </c>
      <c r="G21" s="34"/>
      <c r="H21" s="34"/>
      <c r="I21" s="36">
        <f t="shared" si="1"/>
        <v>35</v>
      </c>
      <c r="J21" s="34">
        <v>5</v>
      </c>
      <c r="K21" s="34">
        <v>10</v>
      </c>
      <c r="L21" s="34">
        <v>0</v>
      </c>
      <c r="M21" s="37">
        <f t="shared" si="2"/>
        <v>160</v>
      </c>
      <c r="N21" s="34"/>
      <c r="O21" s="38">
        <f t="shared" si="3"/>
        <v>597</v>
      </c>
      <c r="P21" s="34" t="s">
        <v>34</v>
      </c>
      <c r="Q21" s="39" t="str">
        <f t="shared" si="4"/>
        <v>24</v>
      </c>
      <c r="R21" s="34" t="s">
        <v>40</v>
      </c>
      <c r="S21" s="39" t="str">
        <f t="shared" si="5"/>
        <v>0</v>
      </c>
      <c r="T21" s="34"/>
      <c r="U21" s="39">
        <f t="shared" si="6"/>
        <v>0</v>
      </c>
      <c r="V21" s="34">
        <v>1</v>
      </c>
      <c r="W21" s="39">
        <f t="shared" si="7"/>
        <v>12</v>
      </c>
      <c r="X21" s="40">
        <f t="shared" si="8"/>
        <v>36</v>
      </c>
      <c r="Y21" s="34">
        <v>40</v>
      </c>
      <c r="Z21" s="34">
        <v>0</v>
      </c>
      <c r="AA21" s="34"/>
      <c r="AB21" s="41">
        <f t="shared" si="9"/>
        <v>0</v>
      </c>
      <c r="AC21" s="42">
        <f t="shared" si="10"/>
        <v>597</v>
      </c>
      <c r="AD21" s="43">
        <f t="shared" si="11"/>
        <v>40</v>
      </c>
      <c r="AE21" s="44">
        <f t="shared" si="12"/>
        <v>36</v>
      </c>
      <c r="AF21" s="45">
        <f t="shared" si="13"/>
        <v>0</v>
      </c>
      <c r="AG21" s="46">
        <f t="shared" si="14"/>
        <v>673</v>
      </c>
      <c r="AH21" s="21"/>
    </row>
    <row r="22" spans="1:34" ht="15">
      <c r="A22" s="33" t="s">
        <v>78</v>
      </c>
      <c r="B22" s="33" t="s">
        <v>79</v>
      </c>
      <c r="C22" s="34">
        <v>285</v>
      </c>
      <c r="D22" s="35">
        <f t="shared" si="0"/>
        <v>570</v>
      </c>
      <c r="E22" s="34"/>
      <c r="F22" s="34">
        <v>30</v>
      </c>
      <c r="G22" s="34"/>
      <c r="H22" s="34"/>
      <c r="I22" s="36">
        <f t="shared" si="1"/>
        <v>30</v>
      </c>
      <c r="J22" s="34"/>
      <c r="K22" s="34"/>
      <c r="L22" s="34">
        <v>0</v>
      </c>
      <c r="M22" s="37">
        <f t="shared" si="2"/>
        <v>0</v>
      </c>
      <c r="N22" s="34"/>
      <c r="O22" s="38">
        <f t="shared" si="3"/>
        <v>600</v>
      </c>
      <c r="P22" s="34" t="s">
        <v>40</v>
      </c>
      <c r="Q22" s="39" t="str">
        <f t="shared" si="4"/>
        <v>0</v>
      </c>
      <c r="R22" s="34" t="s">
        <v>40</v>
      </c>
      <c r="S22" s="39" t="str">
        <f t="shared" si="5"/>
        <v>0</v>
      </c>
      <c r="T22" s="34"/>
      <c r="U22" s="39">
        <f t="shared" si="6"/>
        <v>0</v>
      </c>
      <c r="V22" s="34"/>
      <c r="W22" s="39">
        <f t="shared" si="7"/>
        <v>0</v>
      </c>
      <c r="X22" s="40">
        <f t="shared" si="8"/>
        <v>0</v>
      </c>
      <c r="Y22" s="34">
        <v>40</v>
      </c>
      <c r="Z22" s="34">
        <v>0</v>
      </c>
      <c r="AA22" s="34"/>
      <c r="AB22" s="41">
        <f t="shared" si="9"/>
        <v>0</v>
      </c>
      <c r="AC22" s="42">
        <f t="shared" si="10"/>
        <v>600</v>
      </c>
      <c r="AD22" s="43">
        <f t="shared" si="11"/>
        <v>40</v>
      </c>
      <c r="AE22" s="44">
        <f t="shared" si="12"/>
        <v>0</v>
      </c>
      <c r="AF22" s="45">
        <f t="shared" si="13"/>
        <v>0</v>
      </c>
      <c r="AG22" s="46">
        <f t="shared" si="14"/>
        <v>640</v>
      </c>
      <c r="AH22" s="21"/>
    </row>
    <row r="23" spans="1:34" ht="15">
      <c r="A23" s="33" t="s">
        <v>80</v>
      </c>
      <c r="B23" s="33" t="s">
        <v>81</v>
      </c>
      <c r="C23" s="34">
        <v>177</v>
      </c>
      <c r="D23" s="35">
        <f t="shared" si="0"/>
        <v>354</v>
      </c>
      <c r="E23" s="34"/>
      <c r="F23" s="34">
        <v>34</v>
      </c>
      <c r="G23" s="34"/>
      <c r="H23" s="34"/>
      <c r="I23" s="36">
        <f t="shared" si="1"/>
        <v>34</v>
      </c>
      <c r="J23" s="34">
        <v>5</v>
      </c>
      <c r="K23" s="34"/>
      <c r="L23" s="34">
        <v>0</v>
      </c>
      <c r="M23" s="37">
        <f t="shared" si="2"/>
        <v>40</v>
      </c>
      <c r="N23" s="34"/>
      <c r="O23" s="38">
        <f t="shared" si="3"/>
        <v>428</v>
      </c>
      <c r="P23" s="34" t="s">
        <v>40</v>
      </c>
      <c r="Q23" s="39" t="str">
        <f t="shared" si="4"/>
        <v>0</v>
      </c>
      <c r="R23" s="34" t="s">
        <v>40</v>
      </c>
      <c r="S23" s="39" t="str">
        <f t="shared" si="5"/>
        <v>0</v>
      </c>
      <c r="T23" s="34"/>
      <c r="U23" s="39">
        <f t="shared" si="6"/>
        <v>0</v>
      </c>
      <c r="V23" s="34">
        <v>1</v>
      </c>
      <c r="W23" s="39">
        <f t="shared" si="7"/>
        <v>12</v>
      </c>
      <c r="X23" s="40">
        <f t="shared" si="8"/>
        <v>12</v>
      </c>
      <c r="Y23" s="34">
        <v>40</v>
      </c>
      <c r="Z23" s="34">
        <v>0</v>
      </c>
      <c r="AA23" s="34"/>
      <c r="AB23" s="41">
        <f t="shared" si="9"/>
        <v>0</v>
      </c>
      <c r="AC23" s="42">
        <f t="shared" si="10"/>
        <v>428</v>
      </c>
      <c r="AD23" s="43">
        <f t="shared" si="11"/>
        <v>40</v>
      </c>
      <c r="AE23" s="44">
        <f t="shared" si="12"/>
        <v>12</v>
      </c>
      <c r="AF23" s="45">
        <f t="shared" si="13"/>
        <v>0</v>
      </c>
      <c r="AG23" s="46">
        <f t="shared" si="14"/>
        <v>480</v>
      </c>
      <c r="AH23" s="21"/>
    </row>
    <row r="24" spans="1:34" s="51" customFormat="1" ht="15">
      <c r="A24" s="33" t="s">
        <v>68</v>
      </c>
      <c r="B24" s="33" t="s">
        <v>89</v>
      </c>
      <c r="C24" s="34">
        <v>105</v>
      </c>
      <c r="D24" s="35">
        <f t="shared" si="0"/>
        <v>210</v>
      </c>
      <c r="E24" s="34"/>
      <c r="F24" s="34">
        <v>48</v>
      </c>
      <c r="G24" s="34">
        <v>33</v>
      </c>
      <c r="H24" s="34"/>
      <c r="I24" s="36">
        <f t="shared" si="1"/>
        <v>70</v>
      </c>
      <c r="J24" s="34">
        <v>5</v>
      </c>
      <c r="K24" s="34">
        <v>6</v>
      </c>
      <c r="L24" s="34">
        <v>0</v>
      </c>
      <c r="M24" s="37">
        <f t="shared" si="2"/>
        <v>112</v>
      </c>
      <c r="N24" s="34"/>
      <c r="O24" s="38">
        <v>332</v>
      </c>
      <c r="P24" s="34" t="s">
        <v>34</v>
      </c>
      <c r="Q24" s="39">
        <v>24</v>
      </c>
      <c r="R24" s="34" t="s">
        <v>40</v>
      </c>
      <c r="S24" s="39">
        <v>0</v>
      </c>
      <c r="T24" s="34">
        <v>1</v>
      </c>
      <c r="U24" s="39">
        <v>16</v>
      </c>
      <c r="V24" s="34">
        <v>2</v>
      </c>
      <c r="W24" s="39">
        <v>24</v>
      </c>
      <c r="X24" s="40">
        <f t="shared" si="8"/>
        <v>64</v>
      </c>
      <c r="Y24" s="34"/>
      <c r="Z24" s="34">
        <v>0</v>
      </c>
      <c r="AA24" s="34"/>
      <c r="AB24" s="41">
        <f t="shared" si="9"/>
        <v>0</v>
      </c>
      <c r="AC24" s="42">
        <f t="shared" si="10"/>
        <v>332</v>
      </c>
      <c r="AD24" s="43">
        <v>0</v>
      </c>
      <c r="AE24" s="44">
        <f t="shared" si="12"/>
        <v>64</v>
      </c>
      <c r="AF24" s="45">
        <f t="shared" si="13"/>
        <v>0</v>
      </c>
      <c r="AG24" s="46">
        <f t="shared" si="14"/>
        <v>396</v>
      </c>
      <c r="AH24" s="21"/>
    </row>
    <row r="25" spans="1:34" ht="15">
      <c r="A25" s="33" t="s">
        <v>82</v>
      </c>
      <c r="B25" s="33" t="s">
        <v>83</v>
      </c>
      <c r="C25" s="34">
        <v>93</v>
      </c>
      <c r="D25" s="35">
        <f t="shared" si="0"/>
        <v>186</v>
      </c>
      <c r="E25" s="34"/>
      <c r="F25" s="34">
        <v>48</v>
      </c>
      <c r="G25" s="34">
        <v>35</v>
      </c>
      <c r="H25" s="34"/>
      <c r="I25" s="36">
        <f t="shared" si="1"/>
        <v>71.33333333333333</v>
      </c>
      <c r="J25" s="34">
        <v>5</v>
      </c>
      <c r="K25" s="34">
        <v>1</v>
      </c>
      <c r="L25" s="34">
        <v>0</v>
      </c>
      <c r="M25" s="37">
        <f t="shared" si="2"/>
        <v>52</v>
      </c>
      <c r="N25" s="34"/>
      <c r="O25" s="38">
        <f t="shared" si="3"/>
        <v>309.3333333333333</v>
      </c>
      <c r="P25" s="34" t="s">
        <v>34</v>
      </c>
      <c r="Q25" s="39" t="str">
        <f t="shared" si="4"/>
        <v>24</v>
      </c>
      <c r="R25" s="34" t="s">
        <v>40</v>
      </c>
      <c r="S25" s="39" t="str">
        <f t="shared" si="5"/>
        <v>0</v>
      </c>
      <c r="T25" s="34"/>
      <c r="U25" s="39">
        <f t="shared" si="6"/>
        <v>0</v>
      </c>
      <c r="V25" s="34"/>
      <c r="W25" s="39">
        <f t="shared" si="7"/>
        <v>0</v>
      </c>
      <c r="X25" s="40">
        <f t="shared" si="8"/>
        <v>24</v>
      </c>
      <c r="Y25" s="34"/>
      <c r="Z25" s="34">
        <v>0</v>
      </c>
      <c r="AA25" s="34"/>
      <c r="AB25" s="41">
        <f t="shared" si="9"/>
        <v>0</v>
      </c>
      <c r="AC25" s="42">
        <f t="shared" si="10"/>
        <v>309.3333333333333</v>
      </c>
      <c r="AD25" s="43">
        <f t="shared" si="11"/>
        <v>0</v>
      </c>
      <c r="AE25" s="44">
        <f t="shared" si="12"/>
        <v>24</v>
      </c>
      <c r="AF25" s="45">
        <f t="shared" si="13"/>
        <v>0</v>
      </c>
      <c r="AG25" s="46">
        <f t="shared" si="14"/>
        <v>333.3333333333333</v>
      </c>
      <c r="AH25" s="21"/>
    </row>
  </sheetData>
  <sheetProtection/>
  <mergeCells count="4">
    <mergeCell ref="A1:AG1"/>
    <mergeCell ref="A2:AG2"/>
    <mergeCell ref="A3:B3"/>
    <mergeCell ref="F3:I3"/>
  </mergeCells>
  <dataValidations count="1">
    <dataValidation type="list" allowBlank="1" showInputMessage="1" showErrorMessage="1" sqref="R6:R25 P6:P25">
      <formula1>assenso</formula1>
    </dataValidation>
  </dataValidations>
  <printOptions/>
  <pageMargins left="0.25" right="0.25" top="0.75" bottom="0.75" header="0.3" footer="0.3"/>
  <pageSetup fitToHeight="0"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1" sqref="D1:D2"/>
    </sheetView>
  </sheetViews>
  <sheetFormatPr defaultColWidth="9.140625" defaultRowHeight="15"/>
  <sheetData>
    <row r="1" spans="1:4" ht="15">
      <c r="A1" s="2" t="s">
        <v>35</v>
      </c>
      <c r="D1" s="16" t="s">
        <v>34</v>
      </c>
    </row>
    <row r="2" spans="1:4" ht="15">
      <c r="A2" s="2" t="s">
        <v>36</v>
      </c>
      <c r="D2" s="16" t="s">
        <v>40</v>
      </c>
    </row>
    <row r="3" ht="15">
      <c r="A3" s="2" t="s">
        <v>37</v>
      </c>
    </row>
    <row r="4" ht="15">
      <c r="A4" s="2" t="s">
        <v>38</v>
      </c>
    </row>
    <row r="5" ht="15">
      <c r="A5" s="2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Giuseppe</cp:lastModifiedBy>
  <cp:lastPrinted>2016-04-26T12:04:05Z</cp:lastPrinted>
  <dcterms:created xsi:type="dcterms:W3CDTF">2013-04-16T07:24:43Z</dcterms:created>
  <dcterms:modified xsi:type="dcterms:W3CDTF">2016-05-09T21:47:53Z</dcterms:modified>
  <cp:category/>
  <cp:version/>
  <cp:contentType/>
  <cp:contentStatus/>
</cp:coreProperties>
</file>